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Documents\ef\"/>
    </mc:Choice>
  </mc:AlternateContent>
  <xr:revisionPtr revIDLastSave="0" documentId="8_{3A37DF7B-B283-415F-A7CC-3B11B9C3D732}" xr6:coauthVersionLast="41" xr6:coauthVersionMax="41" xr10:uidLastSave="{00000000-0000-0000-0000-000000000000}"/>
  <bookViews>
    <workbookView xWindow="-108" yWindow="-108" windowWidth="23256" windowHeight="12576" activeTab="10" xr2:uid="{00000000-000D-0000-FFFF-FFFF00000000}"/>
  </bookViews>
  <sheets>
    <sheet name="Aide" sheetId="1" r:id="rId1"/>
    <sheet name="1" sheetId="2" r:id="rId2"/>
    <sheet name="2" sheetId="3" state="hidden" r:id="rId3"/>
    <sheet name="4" sheetId="5" r:id="rId4"/>
    <sheet name="6" sheetId="6" r:id="rId5"/>
    <sheet name="8" sheetId="7" r:id="rId6"/>
    <sheet name="10" sheetId="9" r:id="rId7"/>
    <sheet name="12" sheetId="11" r:id="rId8"/>
    <sheet name="14" sheetId="12" r:id="rId9"/>
    <sheet name="16" sheetId="14" r:id="rId10"/>
    <sheet name="18_1" sheetId="16" r:id="rId11"/>
    <sheet name="18_2" sheetId="17" r:id="rId12"/>
  </sheets>
  <definedNames>
    <definedName name="Etape12a">'12'!$AD$19:$AM$23</definedName>
    <definedName name="Etape12b">'12'!$W$28:$AL$34</definedName>
    <definedName name="PlageNommée1">'12'!$AD$19:$AM$23</definedName>
    <definedName name="Z_ABF31306_C791_45E5_B88B_6608E3EB28BE_.wvu.FilterData" localSheetId="7" hidden="1">'12'!$T$25:$AL$34</definedName>
  </definedNames>
  <calcPr calcId="191029"/>
  <customWorkbookViews>
    <customWorkbookView name="Filtre 1" guid="{ABF31306-C791-45E5-B88B-6608E3EB28B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4" roundtripDataSignature="AMtx7midH9SKWW1UvMHMgOFAg79uegx14Q=="/>
    </ext>
  </extLst>
</workbook>
</file>

<file path=xl/calcChain.xml><?xml version="1.0" encoding="utf-8"?>
<calcChain xmlns="http://schemas.openxmlformats.org/spreadsheetml/2006/main">
  <c r="E4" i="16" l="1"/>
  <c r="N14" i="14"/>
  <c r="Y14" i="14" s="1"/>
  <c r="L14" i="14"/>
  <c r="W14" i="14" s="1"/>
  <c r="J14" i="14"/>
  <c r="U14" i="14" s="1"/>
  <c r="H14" i="14"/>
  <c r="S14" i="14" s="1"/>
  <c r="F14" i="14"/>
  <c r="Q14" i="14" s="1"/>
  <c r="N12" i="14"/>
  <c r="Y12" i="14" s="1"/>
  <c r="L12" i="14"/>
  <c r="W12" i="14" s="1"/>
  <c r="J12" i="14"/>
  <c r="U12" i="14" s="1"/>
  <c r="H12" i="14"/>
  <c r="S12" i="14" s="1"/>
  <c r="F12" i="14"/>
  <c r="Q12" i="14" s="1"/>
  <c r="N10" i="14"/>
  <c r="Y10" i="14" s="1"/>
  <c r="L10" i="14"/>
  <c r="W10" i="14" s="1"/>
  <c r="J10" i="14"/>
  <c r="U10" i="14" s="1"/>
  <c r="H10" i="14"/>
  <c r="S10" i="14" s="1"/>
  <c r="F10" i="14"/>
  <c r="Q10" i="14" s="1"/>
  <c r="N8" i="14"/>
  <c r="Y8" i="14" s="1"/>
  <c r="L8" i="14"/>
  <c r="W8" i="14" s="1"/>
  <c r="J8" i="14"/>
  <c r="U8" i="14" s="1"/>
  <c r="H8" i="14"/>
  <c r="S8" i="14" s="1"/>
  <c r="F8" i="14"/>
  <c r="Q8" i="14" s="1"/>
  <c r="N6" i="14"/>
  <c r="Y6" i="14" s="1"/>
  <c r="L6" i="14"/>
  <c r="W6" i="14" s="1"/>
  <c r="J6" i="14"/>
  <c r="U6" i="14" s="1"/>
  <c r="H6" i="14"/>
  <c r="S6" i="14" s="1"/>
  <c r="F6" i="14"/>
  <c r="Q6" i="14" s="1"/>
  <c r="N4" i="14"/>
  <c r="Y4" i="14" s="1"/>
  <c r="L4" i="14"/>
  <c r="W4" i="14" s="1"/>
  <c r="J4" i="14"/>
  <c r="U4" i="14" s="1"/>
  <c r="H4" i="14"/>
  <c r="S4" i="14" s="1"/>
  <c r="F4" i="14"/>
  <c r="Q4" i="14" s="1"/>
  <c r="N2" i="14"/>
  <c r="Y2" i="14" s="1"/>
  <c r="L2" i="14"/>
  <c r="W2" i="14" s="1"/>
  <c r="J2" i="14"/>
  <c r="U2" i="14" s="1"/>
  <c r="H2" i="14"/>
  <c r="S2" i="14" s="1"/>
  <c r="F2" i="14"/>
  <c r="Q2" i="14" s="1"/>
  <c r="C12" i="12"/>
  <c r="C11" i="12"/>
  <c r="C10" i="12"/>
  <c r="C9" i="12"/>
  <c r="C8" i="12"/>
  <c r="C7" i="12"/>
  <c r="C6" i="12"/>
  <c r="C5" i="12"/>
  <c r="C4" i="12"/>
  <c r="C3" i="12"/>
  <c r="V31" i="11"/>
  <c r="AB33" i="11" s="1"/>
  <c r="U31" i="11"/>
  <c r="U30" i="11"/>
  <c r="U29" i="11"/>
  <c r="U28" i="11"/>
  <c r="U27" i="11"/>
  <c r="U26" i="11"/>
  <c r="U25" i="11"/>
  <c r="T25" i="11"/>
  <c r="K6" i="11"/>
  <c r="N6" i="2"/>
  <c r="O5" i="2"/>
  <c r="M5" i="2"/>
  <c r="N4" i="2"/>
  <c r="AF32" i="11" l="1"/>
  <c r="X32" i="11"/>
  <c r="Y29" i="11"/>
  <c r="AJ32" i="11"/>
  <c r="AK29" i="11"/>
  <c r="AB30" i="11"/>
  <c r="AD30" i="11"/>
  <c r="AC33" i="11"/>
  <c r="Z29" i="11"/>
  <c r="AD29" i="11"/>
  <c r="AB31" i="11"/>
  <c r="AF29" i="11"/>
  <c r="AD31" i="11"/>
  <c r="AH33" i="11"/>
  <c r="AJ33" i="11"/>
  <c r="C19" i="11"/>
  <c r="Q19" i="11"/>
  <c r="R17" i="11" s="1"/>
  <c r="O19" i="11"/>
  <c r="P17" i="11" s="1"/>
  <c r="K19" i="11"/>
  <c r="L17" i="11" s="1"/>
  <c r="I19" i="11"/>
  <c r="J17" i="11" s="1"/>
  <c r="G19" i="11"/>
  <c r="H17" i="11" s="1"/>
  <c r="E19" i="11"/>
  <c r="F17" i="11" s="1"/>
  <c r="M19" i="11"/>
  <c r="N17" i="11" s="1"/>
  <c r="Z32" i="11"/>
  <c r="AD33" i="11"/>
  <c r="AB29" i="11"/>
  <c r="X30" i="11"/>
  <c r="X31" i="11"/>
  <c r="AB32" i="11"/>
  <c r="AF33" i="11"/>
  <c r="AC29" i="11"/>
  <c r="Z30" i="11"/>
  <c r="Z31" i="11"/>
  <c r="AD32" i="11"/>
  <c r="AG33" i="11"/>
  <c r="AI29" i="11"/>
  <c r="AF30" i="11"/>
  <c r="AF31" i="11"/>
  <c r="Y33" i="11"/>
  <c r="X29" i="11"/>
  <c r="AJ29" i="11"/>
  <c r="AJ30" i="11"/>
  <c r="AJ31" i="11"/>
  <c r="N14" i="11" l="1"/>
  <c r="M17" i="11"/>
  <c r="M14" i="11"/>
  <c r="F14" i="11"/>
  <c r="E17" i="11"/>
  <c r="E14" i="11"/>
  <c r="H14" i="11"/>
  <c r="G14" i="11"/>
  <c r="G17" i="11"/>
  <c r="G15" i="11" s="1"/>
  <c r="I17" i="11"/>
  <c r="J14" i="11"/>
  <c r="I14" i="11"/>
  <c r="K17" i="11"/>
  <c r="K15" i="11" s="1"/>
  <c r="L14" i="11"/>
  <c r="K8" i="11" s="1"/>
  <c r="K14" i="11"/>
  <c r="P14" i="11"/>
  <c r="O14" i="11"/>
  <c r="O17" i="11"/>
  <c r="O15" i="11" s="1"/>
  <c r="Q17" i="11"/>
  <c r="Q15" i="11" s="1"/>
  <c r="R14" i="11"/>
  <c r="Q14" i="11"/>
  <c r="AL23" i="11"/>
  <c r="AD23" i="11"/>
  <c r="AF22" i="11"/>
  <c r="AH21" i="11"/>
  <c r="AJ20" i="11"/>
  <c r="AL19" i="11"/>
  <c r="AD19" i="11"/>
  <c r="AK23" i="11"/>
  <c r="AM22" i="11"/>
  <c r="AE22" i="11"/>
  <c r="AG21" i="11"/>
  <c r="AI20" i="11"/>
  <c r="AK19" i="11"/>
  <c r="AJ23" i="11"/>
  <c r="AL22" i="11"/>
  <c r="AD22" i="11"/>
  <c r="AF21" i="11"/>
  <c r="AH20" i="11"/>
  <c r="AJ19" i="11"/>
  <c r="AH23" i="11"/>
  <c r="AJ22" i="11"/>
  <c r="AL21" i="11"/>
  <c r="AD21" i="11"/>
  <c r="AF20" i="11"/>
  <c r="AH19" i="11"/>
  <c r="AG23" i="11"/>
  <c r="AI22" i="11"/>
  <c r="AK21" i="11"/>
  <c r="AM20" i="11"/>
  <c r="AE20" i="11"/>
  <c r="AG19" i="11"/>
  <c r="AF23" i="11"/>
  <c r="AH22" i="11"/>
  <c r="AJ21" i="11"/>
  <c r="AL20" i="11"/>
  <c r="AD20" i="11"/>
  <c r="AF19" i="11"/>
  <c r="AM23" i="11"/>
  <c r="AE23" i="11"/>
  <c r="AG22" i="11"/>
  <c r="AI21" i="11"/>
  <c r="AK20" i="11"/>
  <c r="AM19" i="11"/>
  <c r="AE19" i="11"/>
  <c r="AM21" i="11"/>
  <c r="D17" i="11"/>
  <c r="AE21" i="11"/>
  <c r="AI23" i="11"/>
  <c r="AI19" i="11"/>
  <c r="AK22" i="11"/>
  <c r="AG20" i="11"/>
  <c r="K16" i="11" l="1"/>
  <c r="K7" i="11"/>
  <c r="L16" i="11"/>
  <c r="H15" i="11"/>
  <c r="I8" i="11" s="1"/>
  <c r="F15" i="11"/>
  <c r="E15" i="11"/>
  <c r="L5" i="11"/>
  <c r="K5" i="11"/>
  <c r="C17" i="11"/>
  <c r="D14" i="11"/>
  <c r="C14" i="11"/>
  <c r="R16" i="11"/>
  <c r="Q16" i="11"/>
  <c r="O16" i="11"/>
  <c r="L6" i="11"/>
  <c r="P16" i="11"/>
  <c r="J15" i="11"/>
  <c r="J7" i="11" s="1"/>
  <c r="I15" i="11"/>
  <c r="M15" i="11"/>
  <c r="N15" i="11"/>
  <c r="L7" i="11" s="1"/>
  <c r="J6" i="11"/>
  <c r="I6" i="11"/>
  <c r="G16" i="11"/>
  <c r="I7" i="11"/>
  <c r="H16" i="11"/>
  <c r="F16" i="11" l="1"/>
  <c r="E16" i="11"/>
  <c r="N16" i="11"/>
  <c r="M16" i="11"/>
  <c r="L8" i="11"/>
  <c r="J8" i="11"/>
  <c r="J16" i="11"/>
  <c r="I16" i="11"/>
  <c r="D15" i="11"/>
  <c r="C15" i="11"/>
  <c r="C16" i="11" l="1"/>
  <c r="J5" i="11"/>
  <c r="I5" i="11"/>
  <c r="D16" i="11"/>
</calcChain>
</file>

<file path=xl/sharedStrings.xml><?xml version="1.0" encoding="utf-8"?>
<sst xmlns="http://schemas.openxmlformats.org/spreadsheetml/2006/main" count="391" uniqueCount="266">
  <si>
    <t>Un test pour débuter !</t>
  </si>
  <si>
    <t>Comment déplacer ça ?</t>
  </si>
  <si>
    <t>a</t>
  </si>
  <si>
    <t>k</t>
  </si>
  <si>
    <t>b</t>
  </si>
  <si>
    <t>l</t>
  </si>
  <si>
    <t>Libération</t>
  </si>
  <si>
    <t>c</t>
  </si>
  <si>
    <t>m</t>
  </si>
  <si>
    <t>u</t>
  </si>
  <si>
    <t>=</t>
  </si>
  <si>
    <t>d</t>
  </si>
  <si>
    <t>n</t>
  </si>
  <si>
    <t>v</t>
  </si>
  <si>
    <t>?</t>
  </si>
  <si>
    <t>e</t>
  </si>
  <si>
    <t>o</t>
  </si>
  <si>
    <t>w</t>
  </si>
  <si>
    <t>f</t>
  </si>
  <si>
    <t>p</t>
  </si>
  <si>
    <t>x</t>
  </si>
  <si>
    <t>g</t>
  </si>
  <si>
    <t>q</t>
  </si>
  <si>
    <t>Chlorophylle</t>
  </si>
  <si>
    <t>y</t>
  </si>
  <si>
    <t>h</t>
  </si>
  <si>
    <t>r</t>
  </si>
  <si>
    <t>z</t>
  </si>
  <si>
    <t>i</t>
  </si>
  <si>
    <t>s</t>
  </si>
  <si>
    <t>j</t>
  </si>
  <si>
    <t>t</t>
  </si>
  <si>
    <t>mot de passe :</t>
  </si>
  <si>
    <t>dfhk</t>
  </si>
  <si>
    <t>apkrg</t>
  </si>
  <si>
    <t>kosdrg</t>
  </si>
  <si>
    <t>qsog</t>
  </si>
  <si>
    <t>poudre</t>
  </si>
  <si>
    <t>ojqolgsif</t>
  </si>
  <si>
    <t>jvlq</t>
  </si>
  <si>
    <t>sjls</t>
  </si>
  <si>
    <t>poj</t>
  </si>
  <si>
    <t>seg</t>
  </si>
  <si>
    <t>dh</t>
  </si>
  <si>
    <t>fh</t>
  </si>
  <si>
    <t>dthsfj</t>
  </si>
  <si>
    <t>fj</t>
  </si>
  <si>
    <t>xdfg</t>
  </si>
  <si>
    <t>fd</t>
  </si>
  <si>
    <t>gf</t>
  </si>
  <si>
    <t>hsgh</t>
  </si>
  <si>
    <t>sf</t>
  </si>
  <si>
    <t>bg</t>
  </si>
  <si>
    <t>nfxf</t>
  </si>
  <si>
    <t>guk</t>
  </si>
  <si>
    <t>lgi</t>
  </si>
  <si>
    <t>gil</t>
  </si>
  <si>
    <t>hs</t>
  </si>
  <si>
    <t>vdc</t>
  </si>
  <si>
    <t>QQ</t>
  </si>
  <si>
    <t>UG</t>
  </si>
  <si>
    <t>J?HN</t>
  </si>
  <si>
    <t>DNFG</t>
  </si>
  <si>
    <t>BS</t>
  </si>
  <si>
    <t>S</t>
  </si>
  <si>
    <t>rg</t>
  </si>
  <si>
    <t>gfj</t>
  </si>
  <si>
    <t>df</t>
  </si>
  <si>
    <t>alsjdlgdf</t>
  </si>
  <si>
    <t>hpsojhd</t>
  </si>
  <si>
    <t>fjd</t>
  </si>
  <si>
    <t>fcfth</t>
  </si>
  <si>
    <t>sdrh</t>
  </si>
  <si>
    <t>fdsth</t>
  </si>
  <si>
    <t>hy</t>
  </si>
  <si>
    <t>dsth</t>
  </si>
  <si>
    <t>*</t>
  </si>
  <si>
    <t>Code 1 :</t>
  </si>
  <si>
    <t>Code 2 :</t>
  </si>
  <si>
    <t>Code 3 :</t>
  </si>
  <si>
    <t xml:space="preserve">Code 4 : </t>
  </si>
  <si>
    <t>Code 5 :</t>
  </si>
  <si>
    <t xml:space="preserve">Code 6: </t>
  </si>
  <si>
    <t>https://www.youtube.com/watch?v=1HYyPlaF7rU</t>
  </si>
  <si>
    <t>H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</si>
  <si>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</si>
  <si>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</si>
  <si>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</si>
  <si>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</si>
  <si>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</si>
  <si>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</si>
  <si>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</si>
  <si>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</si>
  <si>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</si>
  <si>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</si>
  <si>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</si>
  <si>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</si>
  <si>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</si>
  <si>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</si>
  <si>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</si>
  <si>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</si>
  <si>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</si>
  <si>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</si>
  <si>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</si>
  <si>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</si>
  <si>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</si>
  <si>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</si>
  <si>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</si>
  <si>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</si>
  <si>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</si>
  <si>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</si>
  <si>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</si>
  <si>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</si>
  <si>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</si>
  <si>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</si>
  <si>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</si>
  <si>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</si>
  <si>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</si>
  <si>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</si>
  <si>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</si>
  <si>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</si>
  <si>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</si>
  <si>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</si>
  <si>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</si>
  <si>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</si>
  <si>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</si>
  <si>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</si>
  <si>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</si>
  <si>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</si>
  <si>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</si>
  <si>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</si>
  <si>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</si>
  <si>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</si>
  <si>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</si>
  <si>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</si>
  <si>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</si>
  <si>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</si>
  <si>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</si>
  <si>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</si>
  <si>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Lanthanides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</si>
  <si>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</si>
  <si>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</si>
  <si>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</si>
  <si>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</si>
  <si>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</si>
  <si>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</si>
  <si>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</si>
  <si>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</si>
  <si>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</si>
  <si>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Pb</t>
  </si>
  <si>
    <t>Bi</t>
  </si>
  <si>
    <t>Po</t>
  </si>
  <si>
    <t>At</t>
  </si>
  <si>
    <t>Rn</t>
  </si>
  <si>
    <t>Fr</t>
  </si>
  <si>
    <t>Solution :</t>
  </si>
  <si>
    <t>Ra</t>
  </si>
  <si>
    <t>Actinides</t>
  </si>
  <si>
    <t>Rf</t>
  </si>
  <si>
    <t>Db</t>
  </si>
  <si>
    <t>Sg</t>
  </si>
  <si>
    <t>Bh</t>
  </si>
  <si>
    <t>Hs</t>
  </si>
  <si>
    <t>Mt</t>
  </si>
  <si>
    <t>Ds</t>
  </si>
  <si>
    <t>Rg</t>
  </si>
  <si>
    <t>Cn</t>
  </si>
  <si>
    <t>Nh</t>
  </si>
  <si>
    <t>Fl</t>
  </si>
  <si>
    <t>Mc</t>
  </si>
  <si>
    <t>Lv</t>
  </si>
  <si>
    <t>Ts</t>
  </si>
  <si>
    <t>Og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</si>
  <si>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</si>
  <si>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</si>
  <si>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</si>
  <si>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</si>
  <si>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</si>
  <si>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</si>
  <si>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</si>
  <si>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</si>
  <si>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</si>
  <si>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</si>
  <si>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</si>
  <si>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</si>
  <si>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</si>
  <si>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</si>
  <si>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</si>
  <si>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</si>
  <si>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</si>
  <si>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</si>
  <si>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</si>
  <si>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</si>
  <si>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</si>
  <si>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</si>
  <si>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</si>
  <si>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</si>
  <si>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</si>
  <si>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</si>
  <si>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</si>
  <si>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</si>
  <si>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</si>
  <si>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</si>
  <si>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Départ</t>
  </si>
  <si>
    <t>J3</t>
  </si>
  <si>
    <t>H3</t>
  </si>
  <si>
    <t>J2</t>
  </si>
  <si>
    <t>Chargement</t>
  </si>
  <si>
    <t>I5</t>
  </si>
  <si>
    <t>J4</t>
  </si>
  <si>
    <t>I3</t>
  </si>
  <si>
    <t>H4</t>
  </si>
  <si>
    <t>I4</t>
  </si>
  <si>
    <t>H2</t>
  </si>
  <si>
    <t>I2</t>
  </si>
  <si>
    <t>Traducteur</t>
  </si>
  <si>
    <t>Loup</t>
  </si>
  <si>
    <t>Koala</t>
  </si>
  <si>
    <t>Serpent</t>
  </si>
  <si>
    <t>Wapiti</t>
  </si>
  <si>
    <t>Girafe</t>
  </si>
  <si>
    <t>Chat</t>
  </si>
  <si>
    <t>Tortue</t>
  </si>
  <si>
    <t>Dindon</t>
  </si>
  <si>
    <t>Renard</t>
  </si>
  <si>
    <t>Paon</t>
  </si>
  <si>
    <t>radis</t>
  </si>
  <si>
    <t>Mot :</t>
  </si>
  <si>
    <t>BAHTTEXT</t>
  </si>
  <si>
    <t>CAR</t>
  </si>
  <si>
    <t>CODE</t>
  </si>
  <si>
    <t>evaporation</t>
  </si>
  <si>
    <t>DROITE</t>
  </si>
  <si>
    <t>NBCAR</t>
  </si>
  <si>
    <t>REPT</t>
  </si>
  <si>
    <t>STXT</t>
  </si>
  <si>
    <t>MAJUSCULE</t>
  </si>
  <si>
    <t>1.</t>
  </si>
  <si>
    <t>2.</t>
  </si>
  <si>
    <t>De chambre ou D'un animal</t>
  </si>
  <si>
    <t>A10</t>
  </si>
  <si>
    <t>Santé pour cette IA</t>
  </si>
  <si>
    <t>Une herbe rien que pour lui</t>
  </si>
  <si>
    <t>En</t>
  </si>
  <si>
    <t>Oiseau ou Engin</t>
  </si>
  <si>
    <t>Vêtement ou Voiture du peuple</t>
  </si>
  <si>
    <t>3.</t>
  </si>
  <si>
    <t>E5*5</t>
  </si>
  <si>
    <t>E4</t>
  </si>
  <si>
    <t>E5/4</t>
  </si>
  <si>
    <t>5.</t>
  </si>
  <si>
    <t>A4</t>
  </si>
  <si>
    <t>MINUSCULE</t>
  </si>
  <si>
    <t>SUBSTITUE</t>
  </si>
  <si>
    <t>CONCATENER</t>
  </si>
  <si>
    <t>ROMAIN</t>
  </si>
  <si>
    <t>GAUCHE</t>
  </si>
  <si>
    <t>4.</t>
  </si>
  <si>
    <t>βπ</t>
  </si>
  <si>
    <t>C3</t>
  </si>
  <si>
    <t>+</t>
  </si>
  <si>
    <t>A6</t>
  </si>
  <si>
    <t>E3</t>
  </si>
  <si>
    <t>F7</t>
  </si>
  <si>
    <t>A15</t>
  </si>
  <si>
    <t>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</si>
</sst>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:&quot;mm"/>
    <numFmt numFmtId="165" formatCode="#,##0.00&quot; &quot;[$€-40C];[Red]&quot;-&quot;#,##0.00&quot; &quot;[$€-40C]"/>
  </numFmts>
  <fonts count="19">
    <font>
      <sz val="11"/>
      <color rgb="FF000000"/>
      <name val="Calibri"/>
    </font>
    <font>
      <sz val="11"/>
      <color rgb="FFFFFF00"/>
      <name val="Calibri"/>
    </font>
    <font>
      <sz val="22"/>
      <color rgb="FF000000"/>
      <name val="Calibri"/>
    </font>
    <font>
      <sz val="11"/>
      <name val="Calibri"/>
    </font>
    <font>
      <sz val="11"/>
      <color theme="1"/>
      <name val="Calibri"/>
    </font>
    <font>
      <sz val="6"/>
      <color rgb="FF000000"/>
      <name val="Calibri"/>
    </font>
    <font>
      <sz val="26"/>
      <color rgb="FF000000"/>
      <name val="Calibri"/>
    </font>
    <font>
      <sz val="11"/>
      <color rgb="FFFFFFFF"/>
      <name val="Calibri"/>
    </font>
    <font>
      <sz val="11"/>
      <color rgb="FF7030A0"/>
      <name val="Calibri"/>
    </font>
    <font>
      <sz val="11"/>
      <color rgb="FF0070C0"/>
      <name val="Calibri"/>
    </font>
    <font>
      <u/>
      <sz val="11"/>
      <color theme="10"/>
      <name val="Calibri"/>
    </font>
    <font>
      <sz val="11"/>
      <color rgb="FF92D050"/>
      <name val="Calibri"/>
    </font>
    <font>
      <sz val="11"/>
      <color rgb="FF00B050"/>
      <name val="Calibri"/>
    </font>
    <font>
      <sz val="11"/>
      <color rgb="FFFF0000"/>
      <name val="Calibri"/>
    </font>
    <font>
      <sz val="11"/>
      <color rgb="FF00B0F0"/>
      <name val="Calibri"/>
    </font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030A0"/>
        <bgColor rgb="FF7030A0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rgb="FFEEECE1"/>
        <bgColor rgb="FFEEECE1"/>
      </patternFill>
    </fill>
    <fill>
      <patternFill patternType="solid">
        <fgColor rgb="FF632523"/>
        <bgColor rgb="FF632523"/>
      </patternFill>
    </fill>
    <fill>
      <patternFill patternType="solid">
        <fgColor rgb="FF99FF99"/>
        <bgColor rgb="FF99FF99"/>
      </patternFill>
    </fill>
    <fill>
      <patternFill patternType="solid">
        <fgColor rgb="FF92CDDC"/>
        <bgColor rgb="FF92CDDC"/>
      </patternFill>
    </fill>
    <fill>
      <patternFill patternType="solid">
        <fgColor rgb="FFDA9694"/>
        <bgColor rgb="FFDA9694"/>
      </patternFill>
    </fill>
    <fill>
      <patternFill patternType="solid">
        <fgColor rgb="FFFFCC99"/>
        <bgColor rgb="FFFFCC99"/>
      </patternFill>
    </fill>
    <fill>
      <patternFill patternType="solid">
        <fgColor rgb="FFC4BD97"/>
        <bgColor rgb="FFC4BD97"/>
      </patternFill>
    </fill>
    <fill>
      <patternFill patternType="solid">
        <fgColor rgb="FFFFFF66"/>
        <bgColor rgb="FFFFFF66"/>
      </patternFill>
    </fill>
    <fill>
      <patternFill patternType="solid">
        <fgColor rgb="FFD9D9D9"/>
        <bgColor rgb="FFD9D9D9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99FF"/>
        <bgColor rgb="FFFF99FF"/>
      </patternFill>
    </fill>
    <fill>
      <patternFill patternType="solid">
        <fgColor rgb="FFFF6699"/>
        <bgColor rgb="FFFF6699"/>
      </patternFill>
    </fill>
    <fill>
      <patternFill patternType="solid">
        <fgColor rgb="FFC0504D"/>
        <bgColor rgb="FFC0504D"/>
      </patternFill>
    </fill>
    <fill>
      <patternFill patternType="solid">
        <fgColor rgb="FFE6B8B7"/>
        <bgColor rgb="FFE6B8B7"/>
      </patternFill>
    </fill>
    <fill>
      <patternFill patternType="solid">
        <fgColor rgb="FF948A54"/>
        <bgColor rgb="FF948A54"/>
      </patternFill>
    </fill>
    <fill>
      <patternFill patternType="solid">
        <fgColor rgb="FF00CCFF"/>
        <bgColor rgb="FF00CCFF"/>
      </patternFill>
    </fill>
    <fill>
      <patternFill patternType="solid">
        <fgColor rgb="FFA6A6A6"/>
        <bgColor rgb="FFA6A6A6"/>
      </patternFill>
    </fill>
    <fill>
      <patternFill patternType="solid">
        <fgColor rgb="FFFF00FF"/>
        <bgColor rgb="FFFF00FF"/>
      </patternFill>
    </fill>
    <fill>
      <patternFill patternType="solid">
        <fgColor rgb="FFFFFF99"/>
        <bgColor rgb="FFFFFF99"/>
      </patternFill>
    </fill>
    <fill>
      <patternFill patternType="solid">
        <fgColor rgb="FF00FFCC"/>
        <bgColor rgb="FF00FFCC"/>
      </patternFill>
    </fill>
    <fill>
      <patternFill patternType="solid">
        <fgColor rgb="FFF42CE1"/>
        <bgColor rgb="FFF42CE1"/>
      </patternFill>
    </fill>
    <fill>
      <patternFill patternType="solid">
        <fgColor rgb="FF999999"/>
        <bgColor rgb="FF999999"/>
      </patternFill>
    </fill>
    <fill>
      <patternFill patternType="solid">
        <fgColor rgb="FFA2A2A2"/>
        <bgColor rgb="FFA2A2A2"/>
      </patternFill>
    </fill>
    <fill>
      <patternFill patternType="solid">
        <fgColor rgb="FFF4B083"/>
        <bgColor rgb="FFF4B083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7030A0"/>
      </patternFill>
    </fill>
    <fill>
      <patternFill patternType="solid">
        <fgColor rgb="FFFF0000"/>
        <bgColor rgb="FF7030A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1" fillId="2" borderId="1" xfId="0" applyFont="1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0" fillId="3" borderId="1" xfId="0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6" fillId="0" borderId="0" xfId="0" applyFont="1" applyAlignment="1">
      <alignment horizontal="center" vertical="center"/>
    </xf>
    <xf numFmtId="0" fontId="0" fillId="5" borderId="1" xfId="0" applyFont="1" applyFill="1" applyBorder="1"/>
    <xf numFmtId="0" fontId="0" fillId="0" borderId="5" xfId="0" applyFont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8" borderId="1" xfId="0" applyFont="1" applyFill="1" applyBorder="1"/>
    <xf numFmtId="0" fontId="7" fillId="0" borderId="0" xfId="0" applyFont="1" applyAlignment="1">
      <alignment horizontal="center" vertical="center"/>
    </xf>
    <xf numFmtId="0" fontId="0" fillId="9" borderId="1" xfId="0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0" borderId="0" xfId="0" applyFont="1"/>
    <xf numFmtId="0" fontId="0" fillId="11" borderId="6" xfId="0" applyFont="1" applyFill="1" applyBorder="1"/>
    <xf numFmtId="0" fontId="6" fillId="0" borderId="7" xfId="0" applyFont="1" applyBorder="1" applyAlignment="1">
      <alignment horizontal="center" vertical="center"/>
    </xf>
    <xf numFmtId="0" fontId="0" fillId="0" borderId="8" xfId="0" applyFont="1" applyBorder="1"/>
    <xf numFmtId="0" fontId="0" fillId="7" borderId="18" xfId="0" applyFont="1" applyFill="1" applyBorder="1"/>
    <xf numFmtId="0" fontId="0" fillId="13" borderId="18" xfId="0" applyFont="1" applyFill="1" applyBorder="1"/>
    <xf numFmtId="0" fontId="0" fillId="6" borderId="18" xfId="0" applyFont="1" applyFill="1" applyBorder="1"/>
    <xf numFmtId="0" fontId="0" fillId="2" borderId="18" xfId="0" applyFont="1" applyFill="1" applyBorder="1"/>
    <xf numFmtId="0" fontId="0" fillId="10" borderId="18" xfId="0" applyFont="1" applyFill="1" applyBorder="1"/>
    <xf numFmtId="0" fontId="0" fillId="5" borderId="18" xfId="0" applyFont="1" applyFill="1" applyBorder="1"/>
    <xf numFmtId="0" fontId="0" fillId="8" borderId="18" xfId="0" applyFont="1" applyFill="1" applyBorder="1"/>
    <xf numFmtId="0" fontId="0" fillId="4" borderId="18" xfId="0" applyFont="1" applyFill="1" applyBorder="1"/>
    <xf numFmtId="0" fontId="0" fillId="9" borderId="18" xfId="0" applyFont="1" applyFill="1" applyBorder="1"/>
    <xf numFmtId="0" fontId="0" fillId="9" borderId="19" xfId="0" applyFont="1" applyFill="1" applyBorder="1"/>
    <xf numFmtId="0" fontId="0" fillId="3" borderId="18" xfId="0" applyFont="1" applyFill="1" applyBorder="1"/>
    <xf numFmtId="0" fontId="8" fillId="4" borderId="1" xfId="0" applyFont="1" applyFill="1" applyBorder="1"/>
    <xf numFmtId="0" fontId="8" fillId="3" borderId="1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2" xfId="0" applyFont="1" applyBorder="1"/>
    <xf numFmtId="0" fontId="9" fillId="4" borderId="18" xfId="0" applyFont="1" applyFill="1" applyBorder="1"/>
    <xf numFmtId="0" fontId="0" fillId="0" borderId="22" xfId="0" applyFont="1" applyBorder="1"/>
    <xf numFmtId="0" fontId="0" fillId="0" borderId="16" xfId="0" applyFont="1" applyBorder="1"/>
    <xf numFmtId="0" fontId="0" fillId="8" borderId="19" xfId="0" applyFont="1" applyFill="1" applyBorder="1"/>
    <xf numFmtId="0" fontId="0" fillId="0" borderId="23" xfId="0" applyFont="1" applyBorder="1"/>
    <xf numFmtId="0" fontId="0" fillId="10" borderId="24" xfId="0" applyFont="1" applyFill="1" applyBorder="1"/>
    <xf numFmtId="0" fontId="0" fillId="0" borderId="15" xfId="0" applyFont="1" applyBorder="1"/>
    <xf numFmtId="0" fontId="0" fillId="4" borderId="19" xfId="0" applyFont="1" applyFill="1" applyBorder="1"/>
    <xf numFmtId="0" fontId="8" fillId="3" borderId="18" xfId="0" applyFont="1" applyFill="1" applyBorder="1"/>
    <xf numFmtId="0" fontId="8" fillId="11" borderId="1" xfId="0" applyFont="1" applyFill="1" applyBorder="1"/>
    <xf numFmtId="0" fontId="0" fillId="3" borderId="24" xfId="0" applyFont="1" applyFill="1" applyBorder="1"/>
    <xf numFmtId="0" fontId="0" fillId="10" borderId="19" xfId="0" applyFont="1" applyFill="1" applyBorder="1"/>
    <xf numFmtId="0" fontId="0" fillId="5" borderId="19" xfId="0" applyFont="1" applyFill="1" applyBorder="1"/>
    <xf numFmtId="0" fontId="11" fillId="7" borderId="18" xfId="0" applyFont="1" applyFill="1" applyBorder="1"/>
    <xf numFmtId="0" fontId="0" fillId="6" borderId="19" xfId="0" applyFont="1" applyFill="1" applyBorder="1"/>
    <xf numFmtId="0" fontId="0" fillId="11" borderId="24" xfId="0" applyFont="1" applyFill="1" applyBorder="1"/>
    <xf numFmtId="0" fontId="0" fillId="3" borderId="19" xfId="0" applyFont="1" applyFill="1" applyBorder="1"/>
    <xf numFmtId="0" fontId="0" fillId="5" borderId="24" xfId="0" applyFont="1" applyFill="1" applyBorder="1"/>
    <xf numFmtId="0" fontId="0" fillId="8" borderId="24" xfId="0" applyFont="1" applyFill="1" applyBorder="1"/>
    <xf numFmtId="0" fontId="0" fillId="11" borderId="19" xfId="0" applyFont="1" applyFill="1" applyBorder="1"/>
    <xf numFmtId="0" fontId="12" fillId="6" borderId="18" xfId="0" applyFont="1" applyFill="1" applyBorder="1"/>
    <xf numFmtId="0" fontId="0" fillId="3" borderId="25" xfId="0" applyFont="1" applyFill="1" applyBorder="1"/>
    <xf numFmtId="0" fontId="0" fillId="11" borderId="26" xfId="0" applyFont="1" applyFill="1" applyBorder="1"/>
    <xf numFmtId="0" fontId="0" fillId="2" borderId="26" xfId="0" applyFont="1" applyFill="1" applyBorder="1"/>
    <xf numFmtId="0" fontId="0" fillId="8" borderId="26" xfId="0" applyFont="1" applyFill="1" applyBorder="1"/>
    <xf numFmtId="0" fontId="0" fillId="3" borderId="26" xfId="0" applyFont="1" applyFill="1" applyBorder="1"/>
    <xf numFmtId="0" fontId="0" fillId="0" borderId="17" xfId="0" applyFont="1" applyBorder="1"/>
    <xf numFmtId="0" fontId="0" fillId="6" borderId="26" xfId="0" applyFont="1" applyFill="1" applyBorder="1"/>
    <xf numFmtId="0" fontId="0" fillId="7" borderId="26" xfId="0" applyFont="1" applyFill="1" applyBorder="1"/>
    <xf numFmtId="0" fontId="0" fillId="0" borderId="27" xfId="0" applyFont="1" applyBorder="1"/>
    <xf numFmtId="0" fontId="13" fillId="14" borderId="18" xfId="0" applyFont="1" applyFill="1" applyBorder="1" applyAlignment="1">
      <alignment horizontal="center" vertical="center"/>
    </xf>
    <xf numFmtId="0" fontId="0" fillId="4" borderId="26" xfId="0" applyFont="1" applyFill="1" applyBorder="1"/>
    <xf numFmtId="0" fontId="13" fillId="15" borderId="18" xfId="0" applyFont="1" applyFill="1" applyBorder="1" applyAlignment="1">
      <alignment horizontal="center" vertical="center"/>
    </xf>
    <xf numFmtId="0" fontId="0" fillId="16" borderId="18" xfId="0" applyFont="1" applyFill="1" applyBorder="1" applyAlignment="1">
      <alignment horizontal="center" vertical="center"/>
    </xf>
    <xf numFmtId="0" fontId="0" fillId="17" borderId="18" xfId="0" applyFont="1" applyFill="1" applyBorder="1" applyAlignment="1">
      <alignment horizontal="center" vertical="center"/>
    </xf>
    <xf numFmtId="0" fontId="0" fillId="5" borderId="26" xfId="0" applyFont="1" applyFill="1" applyBorder="1"/>
    <xf numFmtId="0" fontId="0" fillId="18" borderId="18" xfId="0" applyFont="1" applyFill="1" applyBorder="1" applyAlignment="1">
      <alignment horizontal="center" vertical="center"/>
    </xf>
    <xf numFmtId="0" fontId="1" fillId="8" borderId="18" xfId="0" applyFont="1" applyFill="1" applyBorder="1"/>
    <xf numFmtId="0" fontId="0" fillId="14" borderId="18" xfId="0" applyFont="1" applyFill="1" applyBorder="1" applyAlignment="1">
      <alignment horizontal="center" vertical="center"/>
    </xf>
    <xf numFmtId="0" fontId="0" fillId="10" borderId="26" xfId="0" applyFont="1" applyFill="1" applyBorder="1"/>
    <xf numFmtId="0" fontId="13" fillId="19" borderId="18" xfId="0" applyFont="1" applyFill="1" applyBorder="1" applyAlignment="1">
      <alignment horizontal="center" vertical="center"/>
    </xf>
    <xf numFmtId="0" fontId="0" fillId="3" borderId="28" xfId="0" applyFont="1" applyFill="1" applyBorder="1"/>
    <xf numFmtId="0" fontId="14" fillId="5" borderId="18" xfId="0" applyFont="1" applyFill="1" applyBorder="1"/>
    <xf numFmtId="0" fontId="0" fillId="20" borderId="18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0" fillId="19" borderId="18" xfId="0" applyFont="1" applyFill="1" applyBorder="1" applyAlignment="1">
      <alignment horizontal="center" vertical="center"/>
    </xf>
    <xf numFmtId="0" fontId="7" fillId="22" borderId="18" xfId="0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0" fillId="23" borderId="18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5" borderId="18" xfId="0" applyFont="1" applyFill="1" applyBorder="1" applyAlignment="1">
      <alignment horizontal="center" vertical="center"/>
    </xf>
    <xf numFmtId="0" fontId="13" fillId="6" borderId="1" xfId="0" applyFont="1" applyFill="1" applyBorder="1"/>
    <xf numFmtId="164" fontId="0" fillId="0" borderId="0" xfId="0" applyNumberFormat="1" applyFont="1"/>
    <xf numFmtId="0" fontId="13" fillId="4" borderId="1" xfId="0" applyFont="1" applyFill="1" applyBorder="1"/>
    <xf numFmtId="0" fontId="0" fillId="0" borderId="44" xfId="0" applyFont="1" applyBorder="1"/>
    <xf numFmtId="0" fontId="0" fillId="0" borderId="45" xfId="0" applyFont="1" applyBorder="1" applyAlignment="1"/>
    <xf numFmtId="0" fontId="0" fillId="0" borderId="45" xfId="0" applyFont="1" applyBorder="1"/>
    <xf numFmtId="0" fontId="15" fillId="0" borderId="0" xfId="0" applyFont="1"/>
    <xf numFmtId="0" fontId="15" fillId="2" borderId="18" xfId="0" applyFont="1" applyFill="1" applyBorder="1"/>
    <xf numFmtId="0" fontId="0" fillId="0" borderId="46" xfId="0" applyFont="1" applyBorder="1"/>
    <xf numFmtId="0" fontId="15" fillId="2" borderId="1" xfId="0" applyFont="1" applyFill="1" applyBorder="1"/>
    <xf numFmtId="0" fontId="0" fillId="0" borderId="47" xfId="0" applyFont="1" applyBorder="1"/>
    <xf numFmtId="0" fontId="15" fillId="2" borderId="48" xfId="0" applyFont="1" applyFill="1" applyBorder="1"/>
    <xf numFmtId="0" fontId="15" fillId="2" borderId="49" xfId="0" applyFont="1" applyFill="1" applyBorder="1"/>
    <xf numFmtId="0" fontId="15" fillId="2" borderId="50" xfId="0" applyFont="1" applyFill="1" applyBorder="1"/>
    <xf numFmtId="0" fontId="0" fillId="26" borderId="1" xfId="0" applyFont="1" applyFill="1" applyBorder="1"/>
    <xf numFmtId="0" fontId="0" fillId="0" borderId="2" xfId="0" applyFont="1" applyBorder="1"/>
    <xf numFmtId="0" fontId="15" fillId="2" borderId="51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0" fillId="27" borderId="1" xfId="0" applyFont="1" applyFill="1" applyBorder="1"/>
    <xf numFmtId="0" fontId="0" fillId="28" borderId="1" xfId="0" applyFont="1" applyFill="1" applyBorder="1"/>
    <xf numFmtId="0" fontId="0" fillId="5" borderId="1" xfId="0" applyFont="1" applyFill="1" applyBorder="1" applyAlignment="1"/>
    <xf numFmtId="0" fontId="0" fillId="30" borderId="1" xfId="0" applyFont="1" applyFill="1" applyBorder="1"/>
    <xf numFmtId="0" fontId="0" fillId="31" borderId="1" xfId="0" applyFont="1" applyFill="1" applyBorder="1" applyAlignment="1"/>
    <xf numFmtId="0" fontId="0" fillId="3" borderId="1" xfId="0" applyFont="1" applyFill="1" applyBorder="1" applyAlignment="1"/>
    <xf numFmtId="0" fontId="0" fillId="7" borderId="1" xfId="0" applyFont="1" applyFill="1" applyBorder="1" applyAlignment="1"/>
    <xf numFmtId="0" fontId="12" fillId="0" borderId="0" xfId="0" applyFont="1"/>
    <xf numFmtId="0" fontId="12" fillId="32" borderId="1" xfId="0" applyFont="1" applyFill="1" applyBorder="1"/>
    <xf numFmtId="0" fontId="9" fillId="0" borderId="0" xfId="0" applyFont="1"/>
    <xf numFmtId="0" fontId="13" fillId="0" borderId="0" xfId="0" applyFont="1"/>
    <xf numFmtId="0" fontId="0" fillId="34" borderId="1" xfId="0" applyFont="1" applyFill="1" applyBorder="1"/>
    <xf numFmtId="0" fontId="15" fillId="2" borderId="52" xfId="0" applyFont="1" applyFill="1" applyBorder="1"/>
    <xf numFmtId="0" fontId="15" fillId="2" borderId="53" xfId="0" applyFont="1" applyFill="1" applyBorder="1"/>
    <xf numFmtId="0" fontId="15" fillId="35" borderId="1" xfId="0" applyFont="1" applyFill="1" applyBorder="1"/>
    <xf numFmtId="0" fontId="7" fillId="9" borderId="1" xfId="0" applyFont="1" applyFill="1" applyBorder="1"/>
    <xf numFmtId="0" fontId="0" fillId="36" borderId="1" xfId="0" applyFont="1" applyFill="1" applyBorder="1"/>
    <xf numFmtId="0" fontId="0" fillId="36" borderId="1" xfId="0" applyFont="1" applyFill="1" applyBorder="1" applyAlignment="1">
      <alignment horizontal="center"/>
    </xf>
    <xf numFmtId="0" fontId="0" fillId="37" borderId="1" xfId="0" applyFont="1" applyFill="1" applyBorder="1" applyAlignment="1">
      <alignment horizontal="center"/>
    </xf>
    <xf numFmtId="0" fontId="0" fillId="3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2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0" borderId="0" xfId="0" applyFont="1"/>
    <xf numFmtId="0" fontId="17" fillId="0" borderId="3" xfId="0" applyFont="1" applyBorder="1"/>
    <xf numFmtId="0" fontId="0" fillId="38" borderId="0" xfId="0" applyFont="1" applyFill="1" applyAlignment="1"/>
    <xf numFmtId="0" fontId="0" fillId="39" borderId="0" xfId="0" applyFont="1" applyFill="1" applyAlignment="1"/>
    <xf numFmtId="0" fontId="17" fillId="39" borderId="0" xfId="0" applyFont="1" applyFill="1" applyAlignment="1"/>
    <xf numFmtId="0" fontId="0" fillId="40" borderId="0" xfId="0" applyFont="1" applyFill="1" applyAlignment="1"/>
    <xf numFmtId="0" fontId="0" fillId="41" borderId="0" xfId="0" applyFont="1" applyFill="1" applyAlignment="1"/>
    <xf numFmtId="0" fontId="17" fillId="41" borderId="0" xfId="0" applyFont="1" applyFill="1" applyAlignment="1"/>
    <xf numFmtId="0" fontId="17" fillId="40" borderId="0" xfId="0" applyFont="1" applyFill="1" applyAlignment="1"/>
    <xf numFmtId="0" fontId="17" fillId="42" borderId="0" xfId="0" applyFont="1" applyFill="1" applyAlignment="1"/>
    <xf numFmtId="0" fontId="0" fillId="43" borderId="0" xfId="0" applyFont="1" applyFill="1" applyAlignment="1"/>
    <xf numFmtId="0" fontId="17" fillId="43" borderId="0" xfId="0" applyFont="1" applyFill="1" applyAlignment="1"/>
    <xf numFmtId="0" fontId="0" fillId="44" borderId="0" xfId="0" applyFont="1" applyFill="1" applyAlignment="1"/>
    <xf numFmtId="0" fontId="17" fillId="44" borderId="0" xfId="0" applyFont="1" applyFill="1" applyAlignment="1"/>
    <xf numFmtId="0" fontId="0" fillId="45" borderId="1" xfId="0" applyFont="1" applyFill="1" applyBorder="1"/>
    <xf numFmtId="0" fontId="17" fillId="45" borderId="1" xfId="0" applyFont="1" applyFill="1" applyBorder="1" applyAlignment="1">
      <alignment horizontal="center"/>
    </xf>
    <xf numFmtId="0" fontId="0" fillId="46" borderId="1" xfId="0" applyFont="1" applyFill="1" applyBorder="1"/>
    <xf numFmtId="0" fontId="17" fillId="1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/>
    </xf>
    <xf numFmtId="0" fontId="0" fillId="0" borderId="54" xfId="0" applyFont="1" applyBorder="1"/>
    <xf numFmtId="0" fontId="0" fillId="0" borderId="0" xfId="0" applyFont="1" applyAlignment="1" applyProtection="1"/>
    <xf numFmtId="0" fontId="0" fillId="2" borderId="1" xfId="0" applyFont="1" applyFill="1" applyBorder="1" applyProtection="1"/>
    <xf numFmtId="0" fontId="0" fillId="0" borderId="0" xfId="0" applyFont="1" applyProtection="1"/>
    <xf numFmtId="0" fontId="0" fillId="2" borderId="39" xfId="0" applyFont="1" applyFill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0" fillId="2" borderId="41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29" borderId="1" xfId="0" applyFont="1" applyFill="1" applyBorder="1" applyProtection="1"/>
    <xf numFmtId="0" fontId="0" fillId="33" borderId="1" xfId="0" applyFont="1" applyFill="1" applyBorder="1" applyProtection="1"/>
    <xf numFmtId="0" fontId="4" fillId="0" borderId="0" xfId="0" applyFont="1" applyProtection="1"/>
    <xf numFmtId="0" fontId="7" fillId="0" borderId="0" xfId="0" applyFont="1" applyProtection="1"/>
    <xf numFmtId="0" fontId="0" fillId="0" borderId="0" xfId="0" applyFont="1" applyAlignment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6" fillId="0" borderId="9" xfId="0" applyFont="1" applyBorder="1" applyAlignment="1">
      <alignment horizontal="center" vertical="center"/>
    </xf>
    <xf numFmtId="0" fontId="3" fillId="0" borderId="11" xfId="0" applyFont="1" applyBorder="1"/>
    <xf numFmtId="0" fontId="0" fillId="12" borderId="13" xfId="0" applyFont="1" applyFill="1" applyBorder="1" applyAlignment="1"/>
    <xf numFmtId="0" fontId="3" fillId="0" borderId="14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32" xfId="0" applyFont="1" applyBorder="1"/>
    <xf numFmtId="0" fontId="0" fillId="0" borderId="2" xfId="0" applyFont="1" applyBorder="1" applyAlignment="1">
      <alignment horizontal="center"/>
    </xf>
    <xf numFmtId="0" fontId="10" fillId="0" borderId="0" xfId="0" applyFont="1"/>
    <xf numFmtId="0" fontId="17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0" fillId="20" borderId="33" xfId="0" applyFont="1" applyFill="1" applyBorder="1" applyAlignment="1" applyProtection="1">
      <alignment horizontal="center"/>
    </xf>
    <xf numFmtId="0" fontId="3" fillId="0" borderId="34" xfId="0" applyFont="1" applyBorder="1" applyProtection="1"/>
    <xf numFmtId="0" fontId="3" fillId="0" borderId="35" xfId="0" applyFont="1" applyBorder="1" applyProtection="1"/>
    <xf numFmtId="0" fontId="6" fillId="0" borderId="36" xfId="0" applyFont="1" applyBorder="1" applyAlignment="1" applyProtection="1">
      <alignment horizontal="center" vertical="center"/>
    </xf>
    <xf numFmtId="0" fontId="3" fillId="0" borderId="37" xfId="0" applyFont="1" applyBorder="1" applyProtection="1"/>
    <xf numFmtId="0" fontId="3" fillId="0" borderId="38" xfId="0" applyFont="1" applyBorder="1" applyProtection="1"/>
    <xf numFmtId="0" fontId="7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0" borderId="42" xfId="0" applyFont="1" applyBorder="1" applyAlignment="1">
      <alignment horizontal="center"/>
    </xf>
    <xf numFmtId="0" fontId="3" fillId="0" borderId="43" xfId="0" applyFont="1" applyBorder="1"/>
    <xf numFmtId="0" fontId="15" fillId="0" borderId="0" xfId="0" applyFont="1"/>
    <xf numFmtId="165" fontId="15" fillId="0" borderId="0" xfId="0" applyNumberFormat="1" applyFont="1"/>
    <xf numFmtId="0" fontId="0" fillId="34" borderId="33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1">
    <cellStyle name="Normal" xfId="0" builtinId="0"/>
  </cellStyles>
  <dxfs count="278">
    <dxf>
      <font>
        <color rgb="FFFFFFFF"/>
      </font>
      <fill>
        <patternFill patternType="none"/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009900"/>
      </font>
      <fill>
        <patternFill patternType="solid">
          <fgColor rgb="FF009900"/>
          <bgColor rgb="FF0099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70C0"/>
      </font>
      <fill>
        <patternFill patternType="solid">
          <fgColor rgb="FF0070C0"/>
          <bgColor rgb="FF0070C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C00000"/>
      </font>
      <fill>
        <patternFill patternType="solid">
          <fgColor rgb="FFC00000"/>
          <bgColor rgb="FFC0000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3333CC"/>
      </font>
      <fill>
        <patternFill patternType="solid">
          <fgColor rgb="FF3333CC"/>
          <bgColor rgb="FF3333CC"/>
        </patternFill>
      </fill>
    </dxf>
    <dxf>
      <font>
        <color rgb="FF0099FF"/>
      </font>
      <fill>
        <patternFill patternType="solid">
          <fgColor rgb="FF0099FF"/>
          <bgColor rgb="FF0099FF"/>
        </patternFill>
      </fill>
    </dxf>
    <dxf>
      <font>
        <color rgb="FF00FF99"/>
      </font>
      <fill>
        <patternFill patternType="solid">
          <fgColor rgb="FF00FFCC"/>
          <bgColor rgb="FF00FFCC"/>
        </patternFill>
      </fill>
    </dxf>
    <dxf>
      <font>
        <color rgb="FF66FF33"/>
      </font>
      <fill>
        <patternFill patternType="solid">
          <fgColor rgb="FF66FF33"/>
          <bgColor rgb="FF66FF33"/>
        </patternFill>
      </fill>
    </dxf>
    <dxf>
      <font>
        <color rgb="FF99FF33"/>
      </font>
      <fill>
        <patternFill patternType="solid">
          <fgColor rgb="FF99FF33"/>
          <bgColor rgb="FF99FF33"/>
        </patternFill>
      </fill>
    </dxf>
    <dxf>
      <font>
        <color rgb="FFFFFF66"/>
      </font>
      <fill>
        <patternFill patternType="solid">
          <fgColor rgb="FFFFFF66"/>
          <bgColor rgb="FFFFFF66"/>
        </patternFill>
      </fill>
    </dxf>
    <dxf>
      <font>
        <color rgb="FFFFCC00"/>
      </font>
      <fill>
        <patternFill patternType="solid">
          <fgColor rgb="FFFFCC00"/>
          <bgColor rgb="FFFFCC00"/>
        </patternFill>
      </fill>
    </dxf>
    <dxf>
      <font>
        <color rgb="FFFF9933"/>
      </font>
      <fill>
        <patternFill patternType="solid">
          <fgColor rgb="FFFF9933"/>
          <bgColor rgb="FFFF9933"/>
        </patternFill>
      </fill>
    </dxf>
    <dxf>
      <font>
        <color rgb="FFFF3300"/>
      </font>
      <fill>
        <patternFill patternType="solid">
          <fgColor rgb="FFFF3300"/>
          <bgColor rgb="FFFF330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66FF"/>
      </font>
      <fill>
        <patternFill patternType="solid">
          <fgColor rgb="FF0066FF"/>
          <bgColor rgb="FF0066FF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CCFF33"/>
      </font>
      <fill>
        <patternFill patternType="solid">
          <fgColor rgb="FFCCFF33"/>
          <bgColor rgb="FFCCFF33"/>
        </patternFill>
      </fill>
    </dxf>
    <dxf>
      <font>
        <color rgb="FF00CCFF"/>
      </font>
      <fill>
        <patternFill patternType="solid">
          <fgColor rgb="FF00CCFF"/>
          <bgColor rgb="FF00CCFF"/>
        </patternFill>
      </fill>
    </dxf>
    <dxf>
      <font>
        <color rgb="FF00FFFF"/>
      </font>
      <fill>
        <patternFill patternType="solid">
          <fgColor rgb="FF00FFFF"/>
          <bgColor rgb="FF00FFFF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0070C0"/>
      </font>
      <fill>
        <patternFill patternType="solid">
          <fgColor rgb="FF0070C0"/>
          <bgColor rgb="FF0070C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9900"/>
      </font>
      <fill>
        <patternFill patternType="solid">
          <fgColor rgb="FFFF9933"/>
          <bgColor rgb="FFFF9933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9933FF"/>
      </font>
      <fill>
        <patternFill patternType="solid">
          <fgColor rgb="FF9933FF"/>
          <bgColor rgb="FF9933FF"/>
        </patternFill>
      </fill>
    </dxf>
    <dxf>
      <font>
        <color rgb="FF0066FF"/>
      </font>
      <fill>
        <patternFill patternType="solid">
          <fgColor rgb="FF0066FF"/>
          <bgColor rgb="FF0066FF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CCFF33"/>
      </font>
      <fill>
        <patternFill patternType="solid">
          <fgColor rgb="FFCCFF33"/>
          <bgColor rgb="FFCCFF33"/>
        </patternFill>
      </fill>
    </dxf>
    <dxf>
      <font>
        <color rgb="FF00CCFF"/>
      </font>
      <fill>
        <patternFill patternType="solid">
          <fgColor rgb="FF00CCFF"/>
          <bgColor rgb="FF00CCFF"/>
        </patternFill>
      </fill>
    </dxf>
    <dxf>
      <font>
        <color rgb="FF00FFFF"/>
      </font>
      <fill>
        <patternFill patternType="solid">
          <fgColor rgb="FF00FFFF"/>
          <bgColor rgb="FF00FFFF"/>
        </patternFill>
      </fill>
    </dxf>
    <dxf>
      <font>
        <color rgb="FFFFFF66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FFCC"/>
      </font>
      <fill>
        <patternFill patternType="solid">
          <bgColor rgb="FF00FFCC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00000"/>
          <bgColor rgb="FFC0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33FF"/>
          <bgColor rgb="FF9933FF"/>
        </patternFill>
      </fill>
    </dxf>
    <dxf>
      <font>
        <color rgb="FF000000"/>
      </font>
      <fill>
        <patternFill patternType="solid">
          <fgColor rgb="FF0066FF"/>
          <bgColor rgb="FF0066FF"/>
        </patternFill>
      </fill>
    </dxf>
    <dxf>
      <font>
        <color rgb="FF000000"/>
      </font>
      <fill>
        <patternFill patternType="solid">
          <fgColor rgb="FF00CCFF"/>
          <bgColor rgb="FF00CCF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CCFF33"/>
          <bgColor rgb="FFCCFF33"/>
        </patternFill>
      </fill>
    </dxf>
    <dxf>
      <font>
        <color rgb="FF000000"/>
      </font>
      <fill>
        <patternFill patternType="solid">
          <fgColor rgb="FFFF9933"/>
          <bgColor rgb="FFFF9933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3300"/>
          <bgColor rgb="FFFF3300"/>
        </patternFill>
      </fill>
    </dxf>
    <dxf>
      <fill>
        <patternFill patternType="solid">
          <fgColor rgb="FF7030A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70C0"/>
      </font>
      <fill>
        <patternFill patternType="solid">
          <fgColor rgb="FF0070C0"/>
          <bgColor rgb="FF0070C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2060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2060"/>
          <bgColor rgb="FF002060"/>
        </patternFill>
      </fill>
    </dxf>
    <dxf>
      <font>
        <color rgb="FF002060"/>
      </font>
      <fill>
        <patternFill patternType="solid">
          <fgColor rgb="FF002060"/>
          <bgColor rgb="FF00206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1"/>
          <bgColor theme="1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1"/>
          <bgColor theme="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1"/>
          <bgColor theme="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002060"/>
          <bgColor rgb="FF00206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002060"/>
          <bgColor rgb="FF00206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2060"/>
          <bgColor rgb="FF00206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none"/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3"/>
      </font>
      <fill>
        <patternFill patternType="solid">
          <fgColor rgb="FF002060"/>
          <bgColor theme="3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D0D0D"/>
          <bgColor rgb="FF0D0D0D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B050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colors>
    <mruColors>
      <color rgb="FF00FFCC"/>
      <color rgb="FF00FFF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295275</xdr:colOff>
      <xdr:row>0</xdr:row>
      <xdr:rowOff>0</xdr:rowOff>
    </xdr:from>
    <xdr:ext cx="16049625" cy="89154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1HYyPlaF7r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/>
  </sheetViews>
  <sheetFormatPr baseColWidth="10" defaultColWidth="14.44140625" defaultRowHeight="15" customHeight="1"/>
  <cols>
    <col min="1" max="1" width="12.6640625" customWidth="1"/>
    <col min="2" max="26" width="11.109375" customWidth="1"/>
  </cols>
  <sheetData>
    <row r="1" spans="1:5" ht="14.25" customHeight="1">
      <c r="A1" s="1"/>
      <c r="B1" s="2">
        <v>0</v>
      </c>
      <c r="C1" s="2" t="s">
        <v>2</v>
      </c>
      <c r="D1" s="2" t="s">
        <v>3</v>
      </c>
    </row>
    <row r="2" spans="1:5" ht="14.25" customHeight="1">
      <c r="A2" s="4"/>
      <c r="B2" s="2">
        <v>1</v>
      </c>
      <c r="C2" s="2" t="s">
        <v>4</v>
      </c>
      <c r="D2" s="2" t="s">
        <v>5</v>
      </c>
    </row>
    <row r="3" spans="1:5" ht="14.25" customHeight="1">
      <c r="A3" s="6"/>
      <c r="B3" s="2">
        <v>2</v>
      </c>
      <c r="C3" s="2" t="s">
        <v>7</v>
      </c>
      <c r="D3" s="2" t="s">
        <v>8</v>
      </c>
      <c r="E3" s="2" t="s">
        <v>9</v>
      </c>
    </row>
    <row r="4" spans="1:5" ht="14.25" customHeight="1">
      <c r="A4" s="8"/>
      <c r="B4" s="2">
        <v>3</v>
      </c>
      <c r="C4" s="2" t="s">
        <v>11</v>
      </c>
      <c r="D4" s="2" t="s">
        <v>12</v>
      </c>
      <c r="E4" s="2" t="s">
        <v>13</v>
      </c>
    </row>
    <row r="5" spans="1:5" ht="14.25" customHeight="1">
      <c r="A5" s="10"/>
      <c r="B5" s="2">
        <v>4</v>
      </c>
      <c r="C5" s="2" t="s">
        <v>15</v>
      </c>
      <c r="D5" s="2" t="s">
        <v>16</v>
      </c>
      <c r="E5" s="2" t="s">
        <v>17</v>
      </c>
    </row>
    <row r="6" spans="1:5" ht="14.25" customHeight="1">
      <c r="A6" s="11"/>
      <c r="B6" s="2">
        <v>5</v>
      </c>
      <c r="C6" s="2" t="s">
        <v>18</v>
      </c>
      <c r="D6" s="2" t="s">
        <v>19</v>
      </c>
      <c r="E6" s="2" t="s">
        <v>20</v>
      </c>
    </row>
    <row r="7" spans="1:5" ht="14.25" customHeight="1">
      <c r="A7" s="12"/>
      <c r="B7" s="2">
        <v>6</v>
      </c>
      <c r="C7" s="2" t="s">
        <v>21</v>
      </c>
      <c r="D7" s="2" t="s">
        <v>22</v>
      </c>
      <c r="E7" s="2" t="s">
        <v>24</v>
      </c>
    </row>
    <row r="8" spans="1:5" ht="14.25" customHeight="1">
      <c r="A8" s="14"/>
      <c r="B8" s="2">
        <v>7</v>
      </c>
      <c r="C8" s="2" t="s">
        <v>25</v>
      </c>
      <c r="D8" s="2" t="s">
        <v>26</v>
      </c>
      <c r="E8" s="2" t="s">
        <v>27</v>
      </c>
    </row>
    <row r="9" spans="1:5" ht="14.25" customHeight="1">
      <c r="A9" s="15"/>
      <c r="B9" s="2">
        <v>8</v>
      </c>
      <c r="C9" s="2" t="s">
        <v>28</v>
      </c>
      <c r="D9" s="2" t="s">
        <v>29</v>
      </c>
    </row>
    <row r="10" spans="1:5" ht="14.25" customHeight="1">
      <c r="A10" s="16"/>
      <c r="B10" s="2">
        <v>9</v>
      </c>
      <c r="C10" s="2" t="s">
        <v>30</v>
      </c>
      <c r="D10" s="2" t="s">
        <v>31</v>
      </c>
    </row>
    <row r="11" spans="1:5" ht="14.25" customHeight="1"/>
    <row r="12" spans="1:5" ht="14.25" customHeight="1">
      <c r="A12" s="17"/>
    </row>
    <row r="13" spans="1:5" ht="14.25" customHeight="1">
      <c r="A13" s="17"/>
    </row>
    <row r="14" spans="1:5" ht="14.25" customHeight="1">
      <c r="A14" s="17"/>
    </row>
    <row r="15" spans="1:5" ht="14.25" customHeight="1">
      <c r="A15" s="17"/>
    </row>
    <row r="16" spans="1:5" ht="14.25" customHeight="1">
      <c r="A16" s="17"/>
    </row>
    <row r="17" spans="1:1" ht="14.25" customHeight="1">
      <c r="A17" s="17"/>
    </row>
    <row r="18" spans="1:1" ht="14.25" customHeight="1">
      <c r="A18" s="17"/>
    </row>
    <row r="19" spans="1:1" ht="14.25" customHeight="1">
      <c r="A19" s="17"/>
    </row>
    <row r="20" spans="1:1" ht="14.25" customHeight="1">
      <c r="A20" s="17"/>
    </row>
    <row r="21" spans="1:1" ht="14.25" customHeight="1">
      <c r="A21" s="17"/>
    </row>
    <row r="22" spans="1:1" ht="14.25" customHeight="1">
      <c r="A22" s="17"/>
    </row>
    <row r="23" spans="1:1" ht="14.25" customHeight="1">
      <c r="A23" s="17"/>
    </row>
    <row r="24" spans="1:1" ht="14.25" customHeight="1">
      <c r="A24" s="17"/>
    </row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0000000000000007" right="0.7000000000000000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000"/>
  <sheetViews>
    <sheetView workbookViewId="0">
      <selection activeCell="D10" sqref="D10"/>
    </sheetView>
  </sheetViews>
  <sheetFormatPr baseColWidth="10" defaultColWidth="14.44140625" defaultRowHeight="15" customHeight="1"/>
  <cols>
    <col min="1" max="3" width="5.33203125" customWidth="1"/>
    <col min="4" max="4" width="13" customWidth="1"/>
    <col min="5" max="5" width="1.44140625" customWidth="1"/>
    <col min="6" max="6" width="2.109375" customWidth="1"/>
    <col min="7" max="7" width="1" customWidth="1"/>
    <col min="8" max="8" width="2.109375" customWidth="1"/>
    <col min="9" max="9" width="1" customWidth="1"/>
    <col min="10" max="10" width="2.109375" customWidth="1"/>
    <col min="11" max="11" width="1" customWidth="1"/>
    <col min="12" max="12" width="2.109375" customWidth="1"/>
    <col min="13" max="13" width="1" customWidth="1"/>
    <col min="14" max="14" width="2.109375" customWidth="1"/>
    <col min="15" max="15" width="1" customWidth="1"/>
    <col min="16" max="26" width="2.6640625" customWidth="1"/>
    <col min="27" max="27" width="2.44140625" customWidth="1"/>
    <col min="28" max="28" width="2.6640625" customWidth="1"/>
  </cols>
  <sheetData>
    <row r="1" spans="1:28" ht="13.5" customHeight="1">
      <c r="A1" s="97"/>
      <c r="B1" s="97"/>
      <c r="C1" s="98"/>
      <c r="D1" s="100"/>
      <c r="E1" s="102"/>
      <c r="F1" s="100"/>
      <c r="G1" s="98"/>
      <c r="H1" s="100"/>
      <c r="I1" s="98"/>
      <c r="J1" s="100"/>
      <c r="K1" s="98"/>
      <c r="L1" s="100"/>
      <c r="M1" s="103"/>
      <c r="N1" s="98"/>
      <c r="O1" s="98"/>
      <c r="P1" s="102"/>
      <c r="Q1" s="98"/>
      <c r="R1" s="98"/>
      <c r="S1" s="98"/>
      <c r="T1" s="98"/>
      <c r="U1" s="98"/>
      <c r="V1" s="98"/>
      <c r="W1" s="98"/>
      <c r="X1" s="98"/>
      <c r="Y1" s="98"/>
      <c r="Z1" s="98"/>
      <c r="AA1" s="97"/>
      <c r="AB1" s="97"/>
    </row>
    <row r="2" spans="1:28" ht="13.5" customHeight="1">
      <c r="A2" s="97"/>
      <c r="B2" s="97"/>
      <c r="C2" s="102"/>
      <c r="D2" s="97"/>
      <c r="E2" s="98"/>
      <c r="F2" s="97" t="str">
        <f>(MID(D2,1,1))</f>
        <v/>
      </c>
      <c r="G2" s="100"/>
      <c r="H2" s="97" t="str">
        <f>MID(D2,2,1)</f>
        <v/>
      </c>
      <c r="I2" s="100"/>
      <c r="J2" s="97" t="str">
        <f>MID(D2,3,1)</f>
        <v/>
      </c>
      <c r="K2" s="100"/>
      <c r="L2" s="97" t="str">
        <f>MID(D2,4,1)</f>
        <v/>
      </c>
      <c r="M2" s="100"/>
      <c r="N2" s="97" t="str">
        <f>MID(D2,5,1)</f>
        <v/>
      </c>
      <c r="O2" s="98"/>
      <c r="P2" s="98"/>
      <c r="Q2" s="97">
        <f>IF(F2="T",1,IF(F2="a",2,IF(F2="r",2,IF(F2="i",2,IF(F2="f",2,3)))))</f>
        <v>3</v>
      </c>
      <c r="R2" s="98"/>
      <c r="S2" s="97">
        <f>IF(H2="a",1,IF(H2="t",2,IF(H2="r",2,IF(H2="i",2,IF(H2="f",2,3)))))</f>
        <v>3</v>
      </c>
      <c r="T2" s="98"/>
      <c r="U2" s="97">
        <f>IF(J2="r",1,IF(J2="a",2,IF(J2="t",2,IF(J2="i",2,IF(J2="f",2,3)))))</f>
        <v>3</v>
      </c>
      <c r="V2" s="98"/>
      <c r="W2" s="97">
        <f>IF(L2="i",1,IF(L2="a",2,IF(L2="r",2,IF(L2="t",2,IF(L2="f",2,3)))))</f>
        <v>3</v>
      </c>
      <c r="X2" s="98"/>
      <c r="Y2" s="97">
        <f>IF(N2="f",1,IF(N2="a",2,IF(N2="r",2,IF(N2="i",2,IF(N2="t",2,3)))))</f>
        <v>3</v>
      </c>
      <c r="Z2" s="98"/>
      <c r="AA2" s="97"/>
      <c r="AB2" s="97"/>
    </row>
    <row r="3" spans="1:28" ht="2.25" customHeight="1">
      <c r="A3" s="97"/>
      <c r="B3" s="97"/>
      <c r="C3" s="98"/>
      <c r="D3" s="100" t="s">
        <v>226</v>
      </c>
      <c r="E3" s="104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4"/>
      <c r="Q3" s="98"/>
      <c r="R3" s="98"/>
      <c r="S3" s="98"/>
      <c r="T3" s="98"/>
      <c r="U3" s="98"/>
      <c r="V3" s="98"/>
      <c r="W3" s="98"/>
      <c r="X3" s="98"/>
      <c r="Y3" s="98"/>
      <c r="Z3" s="98"/>
      <c r="AA3" s="97"/>
      <c r="AB3" s="97"/>
    </row>
    <row r="4" spans="1:28" ht="13.5" customHeight="1">
      <c r="A4" s="97"/>
      <c r="B4" s="97"/>
      <c r="C4" s="98"/>
      <c r="D4" s="97"/>
      <c r="E4" s="98"/>
      <c r="F4" s="97" t="str">
        <f>MID(D4,1,1)</f>
        <v/>
      </c>
      <c r="G4" s="100"/>
      <c r="H4" s="97" t="str">
        <f>MID(D4,2,1)</f>
        <v/>
      </c>
      <c r="I4" s="100"/>
      <c r="J4" s="97" t="str">
        <f>MID(D4,3,1)</f>
        <v/>
      </c>
      <c r="K4" s="100"/>
      <c r="L4" s="97" t="str">
        <f>MID(D4,4,1)</f>
        <v/>
      </c>
      <c r="M4" s="100"/>
      <c r="N4" s="97" t="str">
        <f>MID(D4,5,1)</f>
        <v/>
      </c>
      <c r="O4" s="98"/>
      <c r="P4" s="98"/>
      <c r="Q4" s="97">
        <f>IF(F4="C",1,IF(F4="h",2,IF(F4="o",2,IF(F4="i",2,IF(F4="x",2,3)))))</f>
        <v>3</v>
      </c>
      <c r="R4" s="98"/>
      <c r="S4" s="97">
        <f>IF(H4="h",1,IF(H4="c",2,IF(H4="o",2,IF(H4="i",2,IF(H4="x",2,3)))))</f>
        <v>3</v>
      </c>
      <c r="T4" s="98"/>
      <c r="U4" s="97">
        <f>IF(J4="o",1,IF(J4="h",2,IF(J4="c",2,IF(J4="i",2,IF(J4="x",2,3)))))</f>
        <v>3</v>
      </c>
      <c r="V4" s="98"/>
      <c r="W4" s="97">
        <f>IF(L4="i",1,IF(L4="h",2,IF(L4="o",2,IF(L4="c",2,IF(L4="x",2,3)))))</f>
        <v>3</v>
      </c>
      <c r="X4" s="98"/>
      <c r="Y4" s="97">
        <f>IF(N4="x",1,IF(N4="h",2,IF(N4="o",2,IF(N4="i",2,IF(N4="c",2,3)))))</f>
        <v>3</v>
      </c>
      <c r="Z4" s="98"/>
      <c r="AA4" s="97"/>
      <c r="AB4" s="97"/>
    </row>
    <row r="5" spans="1:28" ht="2.25" customHeight="1">
      <c r="A5" s="97"/>
      <c r="B5" s="97"/>
      <c r="C5" s="104"/>
      <c r="D5" s="100"/>
      <c r="E5" s="98"/>
      <c r="F5" s="100"/>
      <c r="G5" s="98"/>
      <c r="H5" s="100"/>
      <c r="I5" s="102"/>
      <c r="J5" s="100"/>
      <c r="K5" s="98"/>
      <c r="L5" s="100"/>
      <c r="M5" s="98"/>
      <c r="N5" s="100"/>
      <c r="O5" s="98"/>
      <c r="P5" s="104"/>
      <c r="Q5" s="98"/>
      <c r="R5" s="98"/>
      <c r="S5" s="98"/>
      <c r="T5" s="98"/>
      <c r="U5" s="98"/>
      <c r="V5" s="98"/>
      <c r="W5" s="98"/>
      <c r="X5" s="98"/>
      <c r="Y5" s="98"/>
      <c r="Z5" s="98"/>
      <c r="AA5" s="97"/>
      <c r="AB5" s="97"/>
    </row>
    <row r="6" spans="1:28" ht="13.5" customHeight="1">
      <c r="A6" s="97"/>
      <c r="B6" s="97"/>
      <c r="C6" s="98"/>
      <c r="D6" s="97"/>
      <c r="E6" s="107"/>
      <c r="F6" s="97" t="str">
        <f>MID(D6,1,1)</f>
        <v/>
      </c>
      <c r="G6" s="100"/>
      <c r="H6" s="97" t="str">
        <f>MID(D6,2,1)</f>
        <v/>
      </c>
      <c r="I6" s="98"/>
      <c r="J6" s="97" t="str">
        <f>MID(D6,3,1)</f>
        <v/>
      </c>
      <c r="K6" s="100"/>
      <c r="L6" s="97" t="str">
        <f>MID(D6,4,1)</f>
        <v/>
      </c>
      <c r="M6" s="100"/>
      <c r="N6" s="97" t="str">
        <f>MID(D6,5,1)</f>
        <v/>
      </c>
      <c r="O6" s="98"/>
      <c r="P6" s="98"/>
      <c r="Q6" s="97">
        <f>IF(F6="N",1,IF(F6="a",2,IF(F6="b",2,IF(F6="o",2,IF(F6="t",2,3)))))</f>
        <v>3</v>
      </c>
      <c r="R6" s="98"/>
      <c r="S6" s="97">
        <f>IF(H6="a",1,IF(H6="n",2,IF(H6="b",2,IF(H6="o",2,IF(H6="t",2,3)))))</f>
        <v>3</v>
      </c>
      <c r="T6" s="98"/>
      <c r="U6" s="97">
        <f>IF(J6="b",1,IF(J6="a",2,IF(J6="n",2,IF(J6="o",2,IF(J6="t",2,3)))))</f>
        <v>3</v>
      </c>
      <c r="V6" s="98"/>
      <c r="W6" s="97">
        <f>IF(L6="o",1,IF(L6="a",2,IF(L6="b",2,IF(L6="n",2,IF(L6="t",2,3)))))</f>
        <v>3</v>
      </c>
      <c r="X6" s="98"/>
      <c r="Y6" s="97">
        <f>IF(N6="t",1,IF(N6="a",2,IF(N6="b",2,IF(N6="o",2,IF(N6="n",2,3)))))</f>
        <v>3</v>
      </c>
      <c r="Z6" s="98"/>
      <c r="AA6" s="97"/>
      <c r="AB6" s="97"/>
    </row>
    <row r="7" spans="1:28" ht="2.25" customHeight="1">
      <c r="A7" s="97"/>
      <c r="B7" s="97"/>
      <c r="C7" s="104"/>
      <c r="D7" s="100"/>
      <c r="E7" s="98"/>
      <c r="F7" s="100"/>
      <c r="G7" s="98"/>
      <c r="H7" s="100"/>
      <c r="I7" s="107"/>
      <c r="J7" s="100"/>
      <c r="K7" s="98"/>
      <c r="L7" s="100"/>
      <c r="M7" s="98"/>
      <c r="N7" s="100"/>
      <c r="O7" s="98"/>
      <c r="P7" s="104"/>
      <c r="Q7" s="98"/>
      <c r="R7" s="98"/>
      <c r="S7" s="98"/>
      <c r="T7" s="98"/>
      <c r="U7" s="98"/>
      <c r="V7" s="98"/>
      <c r="W7" s="98"/>
      <c r="X7" s="98"/>
      <c r="Y7" s="98"/>
      <c r="Z7" s="98"/>
      <c r="AA7" s="97"/>
      <c r="AB7" s="97"/>
    </row>
    <row r="8" spans="1:28" ht="13.5" customHeight="1">
      <c r="A8" s="97"/>
      <c r="B8" s="97"/>
      <c r="C8" s="98"/>
      <c r="D8" s="97"/>
      <c r="E8" s="100"/>
      <c r="F8" s="97" t="str">
        <f>MID(D8,1,1)</f>
        <v/>
      </c>
      <c r="G8" s="100"/>
      <c r="H8" s="97" t="str">
        <f>MID(D8,2,1)</f>
        <v/>
      </c>
      <c r="I8" s="100"/>
      <c r="J8" s="97" t="str">
        <f>MID(D8,3,1)</f>
        <v/>
      </c>
      <c r="K8" s="100"/>
      <c r="L8" s="97" t="str">
        <f>MID(D8,4,1)</f>
        <v/>
      </c>
      <c r="M8" s="100"/>
      <c r="N8" s="97" t="str">
        <f>MID(D8,5,1)</f>
        <v/>
      </c>
      <c r="O8" s="98"/>
      <c r="P8" s="98"/>
      <c r="Q8" s="97">
        <f>IF(F8="G",1,IF(F8="r",2,IF(F8="e",2,IF(F8="v",2,3))))</f>
        <v>3</v>
      </c>
      <c r="R8" s="98"/>
      <c r="S8" s="97">
        <f>IF(H8="r",1,IF(H8="g",2,IF(H8="e",2,IF(H8="v",2,3))))</f>
        <v>3</v>
      </c>
      <c r="T8" s="98"/>
      <c r="U8" s="97">
        <f>IF(J8="e",1,IF(J8="r",2,IF(J8="g",2,IF(J8="v",2,3))))</f>
        <v>3</v>
      </c>
      <c r="V8" s="98"/>
      <c r="W8" s="97">
        <f>IF(L8="v",1,IF(L8="r",2,IF(L8="e",2,IF(L8="g",2,3))))</f>
        <v>3</v>
      </c>
      <c r="X8" s="98"/>
      <c r="Y8" s="97">
        <f>IF(N8="e",1,IF(N8="r",2,IF(N8="g",2,IF(N8="v",2,3))))</f>
        <v>3</v>
      </c>
      <c r="Z8" s="98"/>
      <c r="AA8" s="97"/>
      <c r="AB8" s="97"/>
    </row>
    <row r="9" spans="1:28" ht="2.25" customHeight="1">
      <c r="A9" s="97"/>
      <c r="B9" s="97"/>
      <c r="C9" s="104"/>
      <c r="D9" s="100"/>
      <c r="E9" s="98"/>
      <c r="F9" s="100"/>
      <c r="G9" s="98"/>
      <c r="H9" s="100"/>
      <c r="I9" s="98"/>
      <c r="J9" s="100"/>
      <c r="K9" s="98"/>
      <c r="L9" s="100"/>
      <c r="M9" s="98"/>
      <c r="N9" s="100"/>
      <c r="O9" s="98"/>
      <c r="P9" s="104"/>
      <c r="Q9" s="98"/>
      <c r="R9" s="98"/>
      <c r="S9" s="98"/>
      <c r="T9" s="98"/>
      <c r="U9" s="98"/>
      <c r="V9" s="98"/>
      <c r="W9" s="98"/>
      <c r="X9" s="98"/>
      <c r="Y9" s="98"/>
      <c r="Z9" s="98"/>
      <c r="AA9" s="97"/>
      <c r="AB9" s="97"/>
    </row>
    <row r="10" spans="1:28" ht="13.5" customHeight="1">
      <c r="A10" s="97"/>
      <c r="B10" s="97"/>
      <c r="C10" s="98"/>
      <c r="D10" s="97"/>
      <c r="E10" s="100"/>
      <c r="F10" s="97" t="str">
        <f>MID(D10,1,1)</f>
        <v/>
      </c>
      <c r="G10" s="100"/>
      <c r="H10" s="97" t="str">
        <f>MID(D10,2,1)</f>
        <v/>
      </c>
      <c r="I10" s="100"/>
      <c r="J10" s="97" t="str">
        <f>MID(D10,3,1)</f>
        <v/>
      </c>
      <c r="K10" s="100"/>
      <c r="L10" s="97" t="str">
        <f>MID(D10,4,1)</f>
        <v/>
      </c>
      <c r="M10" s="100"/>
      <c r="N10" s="97" t="str">
        <f>MID(D10,5,1)</f>
        <v/>
      </c>
      <c r="O10" s="98"/>
      <c r="P10" s="98"/>
      <c r="Q10" s="97">
        <f>IF(F10="d",1,IF(F10="u",2,IF(F10="v",2,IF(F10="e",2,IF(F10="t",2,3)))))</f>
        <v>3</v>
      </c>
      <c r="R10" s="98"/>
      <c r="S10" s="97">
        <f>IF(H10="u",1,IF(H10="d",2,IF(H10="v",2,IF(H10="e",2,IF(H10="t",2,3)))))</f>
        <v>3</v>
      </c>
      <c r="T10" s="98"/>
      <c r="U10" s="97">
        <f>IF(J10="v",1,IF(J10="u",2,IF(J10="d",2,IF(J10="e",2,IF(J10="t",2,3)))))</f>
        <v>3</v>
      </c>
      <c r="V10" s="98"/>
      <c r="W10" s="97">
        <f>IF(L10="e",1,IF(L10="u",2,IF(L10="v",2,IF(L10="d",2,IF(L10="t",2,3)))))</f>
        <v>3</v>
      </c>
      <c r="X10" s="98"/>
      <c r="Y10" s="97">
        <f>IF(N10="t",1,IF(N10="u",2,IF(N10="v",2,IF(N10="e",2,IF(N10="d",2,3)))))</f>
        <v>3</v>
      </c>
      <c r="Z10" s="98"/>
      <c r="AA10" s="97"/>
      <c r="AB10" s="97"/>
    </row>
    <row r="11" spans="1:28" ht="2.25" customHeight="1">
      <c r="A11" s="97"/>
      <c r="B11" s="97"/>
      <c r="C11" s="104"/>
      <c r="D11" s="100"/>
      <c r="E11" s="98"/>
      <c r="F11" s="100"/>
      <c r="G11" s="98"/>
      <c r="H11" s="100"/>
      <c r="I11" s="98"/>
      <c r="J11" s="100"/>
      <c r="K11" s="98"/>
      <c r="L11" s="100"/>
      <c r="M11" s="98"/>
      <c r="N11" s="100"/>
      <c r="O11" s="98"/>
      <c r="P11" s="104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7"/>
      <c r="AB11" s="97"/>
    </row>
    <row r="12" spans="1:28" ht="13.5" customHeight="1">
      <c r="A12" s="97"/>
      <c r="B12" s="97"/>
      <c r="C12" s="98"/>
      <c r="D12" s="97"/>
      <c r="E12" s="100"/>
      <c r="F12" s="97" t="str">
        <f>MID(D12,1,1)</f>
        <v/>
      </c>
      <c r="G12" s="100"/>
      <c r="H12" s="97" t="str">
        <f>MID(D12,2,1)</f>
        <v/>
      </c>
      <c r="I12" s="100"/>
      <c r="J12" s="97" t="str">
        <f>MID(D12,3,1)</f>
        <v/>
      </c>
      <c r="K12" s="100"/>
      <c r="L12" s="97" t="str">
        <f>MID(D12,4,1)</f>
        <v/>
      </c>
      <c r="M12" s="100"/>
      <c r="N12" s="97" t="str">
        <f>MID(D12,5,1)</f>
        <v/>
      </c>
      <c r="O12" s="104"/>
      <c r="P12" s="98"/>
      <c r="Q12" s="97">
        <f>IF(F12="y",1,IF(F12="o",2,IF(F12="l",2,IF(F12="e",2,IF(F12="s",2,3)))))</f>
        <v>3</v>
      </c>
      <c r="R12" s="98"/>
      <c r="S12" s="97">
        <f>IF(H12="o",1,IF(H12="y",2,IF(H12="l",2,IF(H12="e",2,IF(H12="s",2,3)))))</f>
        <v>3</v>
      </c>
      <c r="T12" s="98"/>
      <c r="U12" s="97">
        <f>IF(J12="l",1,IF(J12="o",2,IF(J12="y",2,IF(J12="e",2,IF(J12="s",2,3)))))</f>
        <v>3</v>
      </c>
      <c r="V12" s="98"/>
      <c r="W12" s="97">
        <f>IF(L12="e",1,IF(L12="o",2,IF(L12="l",2,IF(L12="y",2,IF(L12="s",2,3)))))</f>
        <v>3</v>
      </c>
      <c r="X12" s="98"/>
      <c r="Y12" s="97">
        <f>IF(N12="s",1,IF(N12="o",2,IF(N12="l",2,IF(N12="e",2,IF(N12="y",2,3)))))</f>
        <v>3</v>
      </c>
      <c r="Z12" s="98"/>
      <c r="AA12" s="97"/>
      <c r="AB12" s="97"/>
    </row>
    <row r="13" spans="1:28" ht="2.25" customHeight="1">
      <c r="A13" s="97"/>
      <c r="B13" s="97"/>
      <c r="C13" s="104"/>
      <c r="D13" s="100"/>
      <c r="E13" s="98"/>
      <c r="F13" s="100"/>
      <c r="G13" s="98"/>
      <c r="H13" s="100"/>
      <c r="I13" s="98"/>
      <c r="J13" s="100"/>
      <c r="K13" s="98"/>
      <c r="L13" s="100"/>
      <c r="M13" s="98"/>
      <c r="N13" s="100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7"/>
      <c r="AB13" s="97"/>
    </row>
    <row r="14" spans="1:28" ht="13.5" customHeight="1">
      <c r="A14" s="97"/>
      <c r="B14" s="97"/>
      <c r="C14" s="98"/>
      <c r="D14" s="97"/>
      <c r="E14" s="100"/>
      <c r="F14" s="97" t="str">
        <f>MID(D14,1,1)</f>
        <v/>
      </c>
      <c r="G14" s="100"/>
      <c r="H14" s="97" t="str">
        <f>MID(D14,2,1)</f>
        <v/>
      </c>
      <c r="I14" s="100"/>
      <c r="J14" s="97" t="str">
        <f>MID(D14,3,1)</f>
        <v/>
      </c>
      <c r="K14" s="100"/>
      <c r="L14" s="97" t="str">
        <f>MID(D14,4,1)</f>
        <v/>
      </c>
      <c r="M14" s="100"/>
      <c r="N14" s="97" t="str">
        <f>MID(D14,5,1)</f>
        <v/>
      </c>
      <c r="O14" s="104"/>
      <c r="P14" s="98"/>
      <c r="Q14" s="97">
        <f>IF(F14="p",1,IF(F14="o",2,IF(F14="u",2,IF(F14="l",2,IF(F14="E",2,3)))))</f>
        <v>3</v>
      </c>
      <c r="R14" s="98"/>
      <c r="S14" s="97">
        <f>IF(H14="o",1,IF(H14="p",2,IF(H14="u",2,IF(H14="l",2,IF(H14="E",2,3)))))</f>
        <v>3</v>
      </c>
      <c r="T14" s="98"/>
      <c r="U14" s="97">
        <f>IF(J14="u",1,IF(J14="o",2,IF(J14="p",2,IF(J14="l",2,IF(J14="E",2,3)))))</f>
        <v>3</v>
      </c>
      <c r="V14" s="98"/>
      <c r="W14" s="97">
        <f>IF(L14="l",1,IF(L14="o",2,IF(L14="u",2,IF(L14="p",2,IF(L14="E",2,3)))))</f>
        <v>3</v>
      </c>
      <c r="X14" s="98"/>
      <c r="Y14" s="97">
        <f>IF(N14="e",1,IF(N14="o",2,IF(N14="u",2,IF(N14="l",2,IF(N14="p",2,3)))))</f>
        <v>3</v>
      </c>
      <c r="Z14" s="98"/>
      <c r="AA14" s="97"/>
      <c r="AB14" s="97"/>
    </row>
    <row r="15" spans="1:28" ht="13.5" customHeight="1">
      <c r="A15" s="97"/>
      <c r="B15" s="97"/>
      <c r="C15" s="107"/>
      <c r="D15" s="103"/>
      <c r="E15" s="98"/>
      <c r="F15" s="122"/>
      <c r="G15" s="98"/>
      <c r="H15" s="122"/>
      <c r="I15" s="98"/>
      <c r="J15" s="122"/>
      <c r="K15" s="98"/>
      <c r="L15" s="122"/>
      <c r="M15" s="98"/>
      <c r="N15" s="123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7"/>
      <c r="AB15" s="97"/>
    </row>
    <row r="16" spans="1:28" ht="13.5" customHeight="1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28" ht="13.5" customHeight="1">
      <c r="A17" s="97"/>
      <c r="B17" s="97"/>
      <c r="C17" s="206" t="s">
        <v>239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97"/>
      <c r="Q17" s="100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100"/>
    </row>
    <row r="18" spans="1:28" ht="13.5" customHeight="1">
      <c r="A18" s="97"/>
      <c r="B18" s="97"/>
      <c r="C18" s="206" t="s">
        <v>241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97"/>
      <c r="Q18" s="100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100"/>
    </row>
    <row r="19" spans="1:28" ht="13.5" customHeight="1">
      <c r="A19" s="97"/>
      <c r="B19" s="97"/>
      <c r="C19" s="206" t="s">
        <v>242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97"/>
      <c r="Q19" s="100"/>
      <c r="R19" s="97"/>
      <c r="S19" s="97"/>
      <c r="T19" s="97"/>
      <c r="U19" s="124"/>
      <c r="V19" s="124"/>
      <c r="W19" s="124"/>
      <c r="X19" s="124"/>
      <c r="Y19" s="124"/>
      <c r="Z19" s="124"/>
      <c r="AA19" s="124"/>
      <c r="AB19" s="100"/>
    </row>
    <row r="20" spans="1:28" ht="13.5" customHeight="1">
      <c r="A20" s="97"/>
      <c r="B20" s="97"/>
      <c r="C20" s="207" t="s">
        <v>244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97"/>
      <c r="Q20" s="100"/>
      <c r="R20" s="97"/>
      <c r="S20" s="124"/>
      <c r="T20" s="124"/>
      <c r="U20" s="124"/>
      <c r="V20" s="124"/>
      <c r="W20" s="124"/>
      <c r="X20" s="124"/>
      <c r="Y20" s="124"/>
      <c r="Z20" s="124"/>
      <c r="AA20" s="124"/>
      <c r="AB20" s="100"/>
    </row>
    <row r="21" spans="1:28" ht="13.5" customHeight="1">
      <c r="A21" s="97"/>
      <c r="B21" s="97"/>
      <c r="C21" s="206" t="s">
        <v>245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97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ht="13.5" customHeight="1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00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100"/>
    </row>
    <row r="23" spans="1:28" ht="13.5" customHeight="1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</row>
    <row r="24" spans="1:28" ht="13.5" customHeight="1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</row>
    <row r="25" spans="1:28" ht="13.5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</row>
    <row r="26" spans="1:28" ht="13.5" customHeight="1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</row>
    <row r="27" spans="1:28" ht="13.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</row>
    <row r="28" spans="1:28" ht="13.5" customHeight="1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</row>
    <row r="29" spans="1:28" ht="13.5" customHeight="1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1:28" ht="13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1:28" ht="13.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  <row r="32" spans="1:28" ht="13.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</row>
    <row r="33" spans="1:28" ht="13.5" customHeight="1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ht="13.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ht="13.5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ht="13.5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ht="13.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ht="13.5" customHeight="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ht="13.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</row>
    <row r="40" spans="1:28" ht="13.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</row>
    <row r="41" spans="1:28" ht="13.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</row>
    <row r="42" spans="1:28" ht="13.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</row>
    <row r="43" spans="1:28" ht="13.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</row>
    <row r="44" spans="1:28" ht="13.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</row>
    <row r="45" spans="1:28" ht="13.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</row>
    <row r="46" spans="1:28" ht="13.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</row>
    <row r="47" spans="1:28" ht="13.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</row>
    <row r="48" spans="1:28" ht="13.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</row>
    <row r="49" spans="1:28" ht="13.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spans="1:28" ht="13.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</row>
    <row r="51" spans="1:28" ht="13.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</row>
    <row r="52" spans="1:28" ht="13.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</row>
    <row r="53" spans="1:28" ht="13.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</row>
    <row r="54" spans="1:28" ht="13.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</row>
    <row r="55" spans="1:28" ht="13.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</row>
    <row r="56" spans="1:28" ht="13.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</row>
    <row r="57" spans="1:28" ht="13.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</row>
    <row r="58" spans="1:28" ht="13.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</row>
    <row r="59" spans="1:28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</row>
    <row r="60" spans="1:28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</row>
    <row r="61" spans="1:28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</row>
    <row r="62" spans="1:28" ht="13.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</row>
    <row r="63" spans="1:28" ht="13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</row>
    <row r="64" spans="1:28" ht="13.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</row>
    <row r="65" spans="1:28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</row>
    <row r="66" spans="1:28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</row>
    <row r="67" spans="1:28" ht="13.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</row>
    <row r="68" spans="1:28" ht="13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</row>
    <row r="69" spans="1:28" ht="13.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</row>
    <row r="70" spans="1:28" ht="13.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</row>
    <row r="71" spans="1:28" ht="13.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</row>
    <row r="72" spans="1:28" ht="13.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</row>
    <row r="73" spans="1:28" ht="13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</row>
    <row r="74" spans="1:28" ht="13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</row>
    <row r="75" spans="1:28" ht="13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</row>
    <row r="76" spans="1:28" ht="13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</row>
    <row r="77" spans="1:28" ht="13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</row>
    <row r="78" spans="1:28" ht="13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</row>
    <row r="79" spans="1:28" ht="13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</row>
    <row r="80" spans="1:28" ht="13.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</row>
    <row r="81" spans="1:28" ht="13.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</row>
    <row r="82" spans="1:28" ht="13.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</row>
    <row r="83" spans="1:28" ht="13.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</row>
    <row r="84" spans="1:28" ht="13.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</row>
    <row r="85" spans="1:28" ht="13.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</row>
    <row r="86" spans="1:28" ht="13.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</row>
    <row r="87" spans="1:28" ht="13.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</row>
    <row r="88" spans="1:28" ht="13.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</row>
    <row r="89" spans="1:28" ht="13.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</row>
    <row r="90" spans="1:28" ht="13.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</row>
    <row r="91" spans="1:28" ht="13.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</row>
    <row r="92" spans="1:28" ht="13.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</row>
    <row r="93" spans="1:28" ht="13.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</row>
    <row r="94" spans="1:28" ht="13.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</row>
    <row r="95" spans="1:28" ht="13.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</row>
    <row r="96" spans="1:28" ht="13.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</row>
    <row r="97" spans="1:28" ht="13.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</row>
    <row r="98" spans="1:28" ht="13.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</row>
    <row r="99" spans="1:28" ht="13.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</row>
    <row r="100" spans="1:28" ht="13.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</row>
    <row r="101" spans="1:28" ht="13.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</row>
    <row r="102" spans="1:28" ht="13.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</row>
    <row r="103" spans="1:28" ht="13.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</row>
    <row r="104" spans="1:28" ht="13.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</row>
    <row r="105" spans="1:28" ht="13.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</row>
    <row r="106" spans="1:28" ht="13.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</row>
    <row r="107" spans="1:28" ht="13.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</row>
    <row r="108" spans="1:28" ht="13.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</row>
    <row r="109" spans="1:28" ht="13.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</row>
    <row r="110" spans="1:28" ht="13.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</row>
    <row r="111" spans="1:28" ht="13.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</row>
    <row r="112" spans="1:28" ht="13.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</row>
    <row r="113" spans="1:28" ht="13.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</row>
    <row r="114" spans="1:28" ht="13.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</row>
    <row r="115" spans="1:28" ht="13.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</row>
    <row r="116" spans="1:28" ht="13.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</row>
    <row r="117" spans="1:28" ht="13.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</row>
    <row r="118" spans="1:28" ht="13.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</row>
    <row r="119" spans="1:28" ht="13.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</row>
    <row r="120" spans="1:28" ht="13.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</row>
    <row r="121" spans="1:28" ht="13.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</row>
    <row r="122" spans="1:28" ht="13.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</row>
    <row r="123" spans="1:28" ht="13.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</row>
    <row r="124" spans="1:28" ht="13.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</row>
    <row r="125" spans="1:28" ht="13.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</row>
    <row r="126" spans="1:28" ht="13.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</row>
    <row r="127" spans="1:28" ht="13.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</row>
    <row r="128" spans="1:28" ht="13.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</row>
    <row r="129" spans="1:28" ht="13.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</row>
    <row r="130" spans="1:28" ht="13.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</row>
    <row r="131" spans="1:28" ht="13.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</row>
    <row r="132" spans="1:28" ht="13.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</row>
    <row r="133" spans="1:28" ht="13.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</row>
    <row r="134" spans="1:28" ht="13.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</row>
    <row r="135" spans="1:28" ht="13.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</row>
    <row r="136" spans="1:28" ht="13.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</row>
    <row r="137" spans="1:28" ht="13.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</row>
    <row r="138" spans="1:28" ht="13.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</row>
    <row r="139" spans="1:28" ht="13.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</row>
    <row r="140" spans="1:28" ht="13.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</row>
    <row r="141" spans="1:28" ht="13.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</row>
    <row r="142" spans="1:28" ht="13.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</row>
    <row r="143" spans="1:28" ht="13.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</row>
    <row r="144" spans="1:28" ht="13.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</row>
    <row r="145" spans="1:28" ht="13.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</row>
    <row r="146" spans="1:28" ht="13.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</row>
    <row r="147" spans="1:28" ht="13.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</row>
    <row r="148" spans="1:28" ht="13.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</row>
    <row r="149" spans="1:28" ht="13.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</row>
    <row r="150" spans="1:28" ht="13.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</row>
    <row r="151" spans="1:28" ht="13.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</row>
    <row r="152" spans="1:28" ht="13.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</row>
    <row r="153" spans="1:28" ht="13.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</row>
    <row r="154" spans="1:28" ht="13.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</row>
    <row r="155" spans="1:28" ht="13.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</row>
    <row r="156" spans="1:28" ht="13.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</row>
    <row r="157" spans="1:28" ht="13.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</row>
    <row r="158" spans="1:28" ht="13.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</row>
    <row r="159" spans="1:28" ht="13.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</row>
    <row r="160" spans="1:28" ht="13.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</row>
    <row r="161" spans="1:28" ht="13.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</row>
    <row r="162" spans="1:28" ht="13.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</row>
    <row r="163" spans="1:28" ht="13.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</row>
    <row r="164" spans="1:28" ht="13.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</row>
    <row r="165" spans="1:28" ht="13.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</row>
    <row r="166" spans="1:28" ht="13.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</row>
    <row r="167" spans="1:28" ht="13.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</row>
    <row r="168" spans="1:28" ht="13.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</row>
    <row r="169" spans="1:28" ht="13.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</row>
    <row r="170" spans="1:28" ht="13.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</row>
    <row r="171" spans="1:28" ht="13.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</row>
    <row r="172" spans="1:28" ht="13.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</row>
    <row r="173" spans="1:28" ht="13.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</row>
    <row r="174" spans="1:28" ht="13.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</row>
    <row r="175" spans="1:28" ht="13.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</row>
    <row r="176" spans="1:28" ht="13.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</row>
    <row r="177" spans="1:28" ht="13.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</row>
    <row r="178" spans="1:28" ht="13.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</row>
    <row r="179" spans="1:28" ht="13.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</row>
    <row r="180" spans="1:28" ht="13.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</row>
    <row r="181" spans="1:28" ht="13.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</row>
    <row r="182" spans="1:28" ht="13.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</row>
    <row r="183" spans="1:28" ht="13.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</row>
    <row r="184" spans="1:28" ht="13.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</row>
    <row r="185" spans="1:28" ht="13.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</row>
    <row r="186" spans="1:28" ht="13.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</row>
    <row r="187" spans="1:28" ht="13.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</row>
    <row r="188" spans="1:28" ht="13.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</row>
    <row r="189" spans="1:28" ht="13.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</row>
    <row r="190" spans="1:28" ht="13.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</row>
    <row r="191" spans="1:28" ht="13.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</row>
    <row r="192" spans="1:28" ht="13.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</row>
    <row r="193" spans="1:28" ht="13.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</row>
    <row r="194" spans="1:28" ht="13.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</row>
    <row r="195" spans="1:28" ht="13.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</row>
    <row r="196" spans="1:28" ht="13.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</row>
    <row r="197" spans="1:28" ht="13.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</row>
    <row r="198" spans="1:28" ht="13.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</row>
    <row r="199" spans="1:28" ht="13.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</row>
    <row r="200" spans="1:28" ht="13.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</row>
    <row r="201" spans="1:28" ht="13.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</row>
    <row r="202" spans="1:28" ht="13.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</row>
    <row r="203" spans="1:28" ht="13.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</row>
    <row r="204" spans="1:28" ht="13.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</row>
    <row r="205" spans="1:28" ht="13.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</row>
    <row r="206" spans="1:28" ht="13.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</row>
    <row r="207" spans="1:28" ht="13.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</row>
    <row r="208" spans="1:28" ht="13.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</row>
    <row r="209" spans="1:28" ht="13.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</row>
    <row r="210" spans="1:28" ht="13.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</row>
    <row r="211" spans="1:28" ht="13.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</row>
    <row r="212" spans="1:28" ht="13.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</row>
    <row r="213" spans="1:28" ht="13.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</row>
    <row r="214" spans="1:28" ht="13.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</row>
    <row r="215" spans="1:28" ht="13.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</row>
    <row r="216" spans="1:28" ht="13.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</row>
    <row r="217" spans="1:28" ht="13.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</row>
    <row r="218" spans="1:28" ht="13.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</row>
    <row r="219" spans="1:28" ht="13.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</row>
    <row r="220" spans="1:28" ht="13.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</row>
    <row r="221" spans="1:28" ht="13.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</row>
    <row r="222" spans="1:28" ht="13.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</row>
    <row r="223" spans="1:28" ht="13.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</row>
    <row r="224" spans="1:28" ht="13.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</row>
    <row r="225" spans="1:28" ht="13.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</row>
    <row r="226" spans="1:28" ht="13.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</row>
    <row r="227" spans="1:28" ht="13.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</row>
    <row r="228" spans="1:28" ht="13.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</row>
    <row r="229" spans="1:28" ht="13.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</row>
    <row r="230" spans="1:28" ht="13.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</row>
    <row r="231" spans="1:28" ht="13.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</row>
    <row r="232" spans="1:28" ht="13.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</row>
    <row r="233" spans="1:28" ht="13.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</row>
    <row r="234" spans="1:28" ht="13.5" customHeight="1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</row>
    <row r="235" spans="1:28" ht="13.5" customHeight="1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</row>
    <row r="236" spans="1:28" ht="13.5" customHeight="1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</row>
    <row r="237" spans="1:28" ht="13.5" customHeight="1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</row>
    <row r="238" spans="1:28" ht="13.5" customHeight="1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</row>
    <row r="239" spans="1:28" ht="13.5" customHeight="1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</row>
    <row r="240" spans="1:28" ht="13.5" customHeight="1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</row>
    <row r="241" spans="1:28" ht="13.5" customHeight="1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</row>
    <row r="242" spans="1:28" ht="13.5" customHeight="1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</row>
    <row r="243" spans="1:28" ht="13.5" customHeight="1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</row>
    <row r="244" spans="1:28" ht="13.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</row>
    <row r="245" spans="1:28" ht="13.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</row>
    <row r="246" spans="1:28" ht="13.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</row>
    <row r="247" spans="1:28" ht="13.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</row>
    <row r="248" spans="1:28" ht="13.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</row>
    <row r="249" spans="1:28" ht="13.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</row>
    <row r="250" spans="1:28" ht="13.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</row>
    <row r="251" spans="1:28" ht="13.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</row>
    <row r="252" spans="1:28" ht="13.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</row>
    <row r="253" spans="1:28" ht="13.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</row>
    <row r="254" spans="1:28" ht="13.5" customHeight="1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</row>
    <row r="255" spans="1:28" ht="13.5" customHeight="1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</row>
    <row r="256" spans="1:28" ht="13.5" customHeight="1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</row>
    <row r="257" spans="1:28" ht="13.5" customHeight="1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</row>
    <row r="258" spans="1:28" ht="13.5" customHeight="1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</row>
    <row r="259" spans="1:28" ht="13.5" customHeight="1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</row>
    <row r="260" spans="1:28" ht="13.5" customHeight="1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</row>
    <row r="261" spans="1:28" ht="13.5" customHeight="1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</row>
    <row r="262" spans="1:28" ht="13.5" customHeight="1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</row>
    <row r="263" spans="1:28" ht="13.5" customHeight="1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</row>
    <row r="264" spans="1:28" ht="13.5" customHeight="1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</row>
    <row r="265" spans="1:28" ht="13.5" customHeight="1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</row>
    <row r="266" spans="1:28" ht="13.5" customHeight="1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</row>
    <row r="267" spans="1:28" ht="13.5" customHeight="1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</row>
    <row r="268" spans="1:28" ht="13.5" customHeight="1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</row>
    <row r="269" spans="1:28" ht="13.5" customHeight="1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</row>
    <row r="270" spans="1:28" ht="13.5" customHeight="1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</row>
    <row r="271" spans="1:28" ht="13.5" customHeight="1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</row>
    <row r="272" spans="1:28" ht="13.5" customHeight="1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</row>
    <row r="273" spans="1:28" ht="13.5" customHeight="1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</row>
    <row r="274" spans="1:28" ht="13.5" customHeight="1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</row>
    <row r="275" spans="1:28" ht="13.5" customHeight="1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</row>
    <row r="276" spans="1:28" ht="13.5" customHeight="1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</row>
    <row r="277" spans="1:28" ht="13.5" customHeight="1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</row>
    <row r="278" spans="1:28" ht="13.5" customHeight="1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</row>
    <row r="279" spans="1:28" ht="13.5" customHeight="1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</row>
    <row r="280" spans="1:28" ht="13.5" customHeight="1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</row>
    <row r="281" spans="1:28" ht="13.5" customHeight="1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</row>
    <row r="282" spans="1:28" ht="13.5" customHeight="1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</row>
    <row r="283" spans="1:28" ht="13.5" customHeight="1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</row>
    <row r="284" spans="1:28" ht="13.5" customHeight="1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</row>
    <row r="285" spans="1:28" ht="13.5" customHeight="1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</row>
    <row r="286" spans="1:28" ht="13.5" customHeight="1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</row>
    <row r="287" spans="1:28" ht="13.5" customHeight="1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</row>
    <row r="288" spans="1:28" ht="13.5" customHeight="1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</row>
    <row r="289" spans="1:28" ht="13.5" customHeight="1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</row>
    <row r="290" spans="1:28" ht="13.5" customHeight="1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</row>
    <row r="291" spans="1:28" ht="13.5" customHeight="1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</row>
    <row r="292" spans="1:28" ht="13.5" customHeight="1">
      <c r="A292" s="97"/>
      <c r="B292" s="97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</row>
    <row r="293" spans="1:28" ht="13.5" customHeight="1">
      <c r="A293" s="97"/>
      <c r="B293" s="97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</row>
    <row r="294" spans="1:28" ht="13.5" customHeight="1">
      <c r="A294" s="97"/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</row>
    <row r="295" spans="1:28" ht="13.5" customHeight="1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</row>
    <row r="296" spans="1:28" ht="13.5" customHeight="1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</row>
    <row r="297" spans="1:28" ht="13.5" customHeight="1">
      <c r="A297" s="9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</row>
    <row r="298" spans="1:28" ht="13.5" customHeight="1">
      <c r="A298" s="97"/>
      <c r="B298" s="97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</row>
    <row r="299" spans="1:28" ht="13.5" customHeight="1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</row>
    <row r="300" spans="1:28" ht="13.5" customHeight="1">
      <c r="A300" s="97"/>
      <c r="B300" s="97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</row>
    <row r="301" spans="1:28" ht="13.5" customHeight="1">
      <c r="A301" s="97"/>
      <c r="B301" s="97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</row>
    <row r="302" spans="1:28" ht="13.5" customHeight="1">
      <c r="A302" s="97"/>
      <c r="B302" s="97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</row>
    <row r="303" spans="1:28" ht="13.5" customHeight="1">
      <c r="A303" s="97"/>
      <c r="B303" s="97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</row>
    <row r="304" spans="1:28" ht="13.5" customHeight="1">
      <c r="A304" s="97"/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</row>
    <row r="305" spans="1:28" ht="13.5" customHeight="1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</row>
    <row r="306" spans="1:28" ht="13.5" customHeight="1">
      <c r="A306" s="97"/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</row>
    <row r="307" spans="1:28" ht="13.5" customHeight="1">
      <c r="A307" s="97"/>
      <c r="B307" s="97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</row>
    <row r="308" spans="1:28" ht="13.5" customHeight="1">
      <c r="A308" s="9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</row>
    <row r="309" spans="1:28" ht="13.5" customHeight="1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</row>
    <row r="310" spans="1:28" ht="13.5" customHeight="1">
      <c r="A310" s="97"/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</row>
    <row r="311" spans="1:28" ht="13.5" customHeight="1">
      <c r="A311" s="97"/>
      <c r="B311" s="97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</row>
    <row r="312" spans="1:28" ht="13.5" customHeight="1">
      <c r="A312" s="97"/>
      <c r="B312" s="97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</row>
    <row r="313" spans="1:28" ht="13.5" customHeight="1">
      <c r="A313" s="97"/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</row>
    <row r="314" spans="1:28" ht="13.5" customHeight="1">
      <c r="A314" s="97"/>
      <c r="B314" s="97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</row>
    <row r="315" spans="1:28" ht="13.5" customHeight="1">
      <c r="A315" s="97"/>
      <c r="B315" s="97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</row>
    <row r="316" spans="1:28" ht="13.5" customHeight="1">
      <c r="A316" s="97"/>
      <c r="B316" s="97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</row>
    <row r="317" spans="1:28" ht="13.5" customHeight="1">
      <c r="A317" s="97"/>
      <c r="B317" s="97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</row>
    <row r="318" spans="1:28" ht="13.5" customHeight="1">
      <c r="A318" s="97"/>
      <c r="B318" s="9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</row>
    <row r="319" spans="1:28" ht="13.5" customHeight="1">
      <c r="A319" s="9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</row>
    <row r="320" spans="1:28" ht="13.5" customHeight="1">
      <c r="A320" s="97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</row>
    <row r="321" spans="1:28" ht="13.5" customHeight="1">
      <c r="A321" s="97"/>
      <c r="B321" s="97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</row>
    <row r="322" spans="1:28" ht="13.5" customHeight="1">
      <c r="A322" s="97"/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</row>
    <row r="323" spans="1:28" ht="13.5" customHeight="1">
      <c r="A323" s="97"/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</row>
    <row r="324" spans="1:28" ht="13.5" customHeight="1">
      <c r="A324" s="97"/>
      <c r="B324" s="97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</row>
    <row r="325" spans="1:28" ht="13.5" customHeight="1">
      <c r="A325" s="97"/>
      <c r="B325" s="97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</row>
    <row r="326" spans="1:28" ht="13.5" customHeight="1">
      <c r="A326" s="97"/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</row>
    <row r="327" spans="1:28" ht="13.5" customHeight="1">
      <c r="A327" s="97"/>
      <c r="B327" s="97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</row>
    <row r="328" spans="1:28" ht="13.5" customHeight="1">
      <c r="A328" s="97"/>
      <c r="B328" s="97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</row>
    <row r="329" spans="1:28" ht="13.5" customHeight="1">
      <c r="A329" s="97"/>
      <c r="B329" s="97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</row>
    <row r="330" spans="1:28" ht="13.5" customHeight="1">
      <c r="A330" s="9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</row>
    <row r="331" spans="1:28" ht="13.5" customHeight="1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</row>
    <row r="332" spans="1:28" ht="13.5" customHeight="1">
      <c r="A332" s="97"/>
      <c r="B332" s="97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</row>
    <row r="333" spans="1:28" ht="13.5" customHeight="1">
      <c r="A333" s="97"/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</row>
    <row r="334" spans="1:28" ht="13.5" customHeight="1">
      <c r="A334" s="97"/>
      <c r="B334" s="97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</row>
    <row r="335" spans="1:28" ht="13.5" customHeight="1">
      <c r="A335" s="97"/>
      <c r="B335" s="97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</row>
    <row r="336" spans="1:28" ht="13.5" customHeight="1">
      <c r="A336" s="97"/>
      <c r="B336" s="97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</row>
    <row r="337" spans="1:28" ht="13.5" customHeight="1">
      <c r="A337" s="97"/>
      <c r="B337" s="97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</row>
    <row r="338" spans="1:28" ht="13.5" customHeight="1">
      <c r="A338" s="97"/>
      <c r="B338" s="97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</row>
    <row r="339" spans="1:28" ht="13.5" customHeight="1">
      <c r="A339" s="97"/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</row>
    <row r="340" spans="1:28" ht="13.5" customHeight="1">
      <c r="A340" s="97"/>
      <c r="B340" s="97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</row>
    <row r="341" spans="1:28" ht="13.5" customHeight="1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</row>
    <row r="342" spans="1:28" ht="13.5" customHeight="1">
      <c r="A342" s="97"/>
      <c r="B342" s="97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</row>
    <row r="343" spans="1:28" ht="13.5" customHeight="1">
      <c r="A343" s="97"/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</row>
    <row r="344" spans="1:28" ht="13.5" customHeight="1">
      <c r="A344" s="97"/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</row>
    <row r="345" spans="1:28" ht="13.5" customHeight="1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</row>
    <row r="346" spans="1:28" ht="13.5" customHeight="1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</row>
    <row r="347" spans="1:28" ht="13.5" customHeight="1">
      <c r="A347" s="97"/>
      <c r="B347" s="97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</row>
    <row r="348" spans="1:28" ht="13.5" customHeight="1">
      <c r="A348" s="97"/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</row>
    <row r="349" spans="1:28" ht="13.5" customHeight="1">
      <c r="A349" s="97"/>
      <c r="B349" s="97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</row>
    <row r="350" spans="1:28" ht="13.5" customHeight="1">
      <c r="A350" s="97"/>
      <c r="B350" s="97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</row>
    <row r="351" spans="1:28" ht="13.5" customHeight="1">
      <c r="A351" s="97"/>
      <c r="B351" s="97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</row>
    <row r="352" spans="1:28" ht="13.5" customHeight="1">
      <c r="A352" s="97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</row>
    <row r="353" spans="1:28" ht="13.5" customHeight="1">
      <c r="A353" s="97"/>
      <c r="B353" s="97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</row>
    <row r="354" spans="1:28" ht="13.5" customHeight="1">
      <c r="A354" s="97"/>
      <c r="B354" s="97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</row>
    <row r="355" spans="1:28" ht="13.5" customHeight="1">
      <c r="A355" s="97"/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</row>
    <row r="356" spans="1:28" ht="13.5" customHeight="1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</row>
    <row r="357" spans="1:28" ht="13.5" customHeight="1">
      <c r="A357" s="97"/>
      <c r="B357" s="97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</row>
    <row r="358" spans="1:28" ht="13.5" customHeight="1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</row>
    <row r="359" spans="1:28" ht="13.5" customHeight="1">
      <c r="A359" s="97"/>
      <c r="B359" s="97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</row>
    <row r="360" spans="1:28" ht="13.5" customHeight="1">
      <c r="A360" s="97"/>
      <c r="B360" s="97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</row>
    <row r="361" spans="1:28" ht="13.5" customHeight="1">
      <c r="A361" s="97"/>
      <c r="B361" s="97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</row>
    <row r="362" spans="1:28" ht="13.5" customHeight="1">
      <c r="A362" s="97"/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</row>
    <row r="363" spans="1:28" ht="13.5" customHeight="1">
      <c r="A363" s="97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</row>
    <row r="364" spans="1:28" ht="13.5" customHeight="1">
      <c r="A364" s="97"/>
      <c r="B364" s="97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</row>
    <row r="365" spans="1:28" ht="13.5" customHeight="1">
      <c r="A365" s="97"/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</row>
    <row r="366" spans="1:28" ht="13.5" customHeight="1">
      <c r="A366" s="97"/>
      <c r="B366" s="97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</row>
    <row r="367" spans="1:28" ht="13.5" customHeight="1">
      <c r="A367" s="97"/>
      <c r="B367" s="97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</row>
    <row r="368" spans="1:28" ht="13.5" customHeight="1">
      <c r="A368" s="97"/>
      <c r="B368" s="97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</row>
    <row r="369" spans="1:28" ht="13.5" customHeight="1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</row>
    <row r="370" spans="1:28" ht="13.5" customHeight="1">
      <c r="A370" s="97"/>
      <c r="B370" s="97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</row>
    <row r="371" spans="1:28" ht="13.5" customHeight="1">
      <c r="A371" s="97"/>
      <c r="B371" s="97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</row>
    <row r="372" spans="1:28" ht="13.5" customHeight="1">
      <c r="A372" s="97"/>
      <c r="B372" s="97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</row>
    <row r="373" spans="1:28" ht="13.5" customHeight="1">
      <c r="A373" s="97"/>
      <c r="B373" s="97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</row>
    <row r="374" spans="1:28" ht="13.5" customHeight="1">
      <c r="A374" s="9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</row>
    <row r="375" spans="1:28" ht="13.5" customHeight="1">
      <c r="A375" s="97"/>
      <c r="B375" s="97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</row>
    <row r="376" spans="1:28" ht="13.5" customHeight="1">
      <c r="A376" s="97"/>
      <c r="B376" s="97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</row>
    <row r="377" spans="1:28" ht="13.5" customHeight="1">
      <c r="A377" s="97"/>
      <c r="B377" s="97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</row>
    <row r="378" spans="1:28" ht="13.5" customHeight="1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</row>
    <row r="379" spans="1:28" ht="13.5" customHeight="1">
      <c r="A379" s="97"/>
      <c r="B379" s="97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</row>
    <row r="380" spans="1:28" ht="13.5" customHeight="1">
      <c r="A380" s="97"/>
      <c r="B380" s="97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</row>
    <row r="381" spans="1:28" ht="13.5" customHeight="1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</row>
    <row r="382" spans="1:28" ht="13.5" customHeight="1">
      <c r="A382" s="97"/>
      <c r="B382" s="97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</row>
    <row r="383" spans="1:28" ht="13.5" customHeight="1">
      <c r="A383" s="97"/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</row>
    <row r="384" spans="1:28" ht="13.5" customHeight="1">
      <c r="A384" s="97"/>
      <c r="B384" s="97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</row>
    <row r="385" spans="1:28" ht="13.5" customHeight="1">
      <c r="A385" s="97"/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</row>
    <row r="386" spans="1:28" ht="13.5" customHeight="1">
      <c r="A386" s="9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</row>
    <row r="387" spans="1:28" ht="13.5" customHeight="1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</row>
    <row r="388" spans="1:28" ht="13.5" customHeight="1">
      <c r="A388" s="97"/>
      <c r="B388" s="97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</row>
    <row r="389" spans="1:28" ht="13.5" customHeight="1">
      <c r="A389" s="97"/>
      <c r="B389" s="97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</row>
    <row r="390" spans="1:28" ht="13.5" customHeight="1">
      <c r="A390" s="97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</row>
    <row r="391" spans="1:28" ht="13.5" customHeight="1">
      <c r="A391" s="97"/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</row>
    <row r="392" spans="1:28" ht="13.5" customHeight="1">
      <c r="A392" s="97"/>
      <c r="B392" s="97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</row>
    <row r="393" spans="1:28" ht="13.5" customHeight="1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</row>
    <row r="394" spans="1:28" ht="13.5" customHeight="1">
      <c r="A394" s="97"/>
      <c r="B394" s="97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</row>
    <row r="395" spans="1:28" ht="13.5" customHeight="1">
      <c r="A395" s="97"/>
      <c r="B395" s="97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</row>
    <row r="396" spans="1:28" ht="13.5" customHeight="1">
      <c r="A396" s="97"/>
      <c r="B396" s="97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</row>
    <row r="397" spans="1:28" ht="13.5" customHeight="1">
      <c r="A397" s="9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</row>
    <row r="398" spans="1:28" ht="13.5" customHeight="1">
      <c r="A398" s="97"/>
      <c r="B398" s="97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</row>
    <row r="399" spans="1:28" ht="13.5" customHeight="1">
      <c r="A399" s="97"/>
      <c r="B399" s="97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</row>
    <row r="400" spans="1:28" ht="13.5" customHeight="1">
      <c r="A400" s="97"/>
      <c r="B400" s="97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</row>
    <row r="401" spans="1:28" ht="13.5" customHeight="1">
      <c r="A401" s="97"/>
      <c r="B401" s="97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</row>
    <row r="402" spans="1:28" ht="13.5" customHeight="1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</row>
    <row r="403" spans="1:28" ht="13.5" customHeight="1">
      <c r="A403" s="97"/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</row>
    <row r="404" spans="1:28" ht="13.5" customHeight="1">
      <c r="A404" s="97"/>
      <c r="B404" s="97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</row>
    <row r="405" spans="1:28" ht="13.5" customHeight="1">
      <c r="A405" s="97"/>
      <c r="B405" s="97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</row>
    <row r="406" spans="1:28" ht="13.5" customHeight="1">
      <c r="A406" s="97"/>
      <c r="B406" s="97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</row>
    <row r="407" spans="1:28" ht="13.5" customHeight="1">
      <c r="A407" s="97"/>
      <c r="B407" s="97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</row>
    <row r="408" spans="1:28" ht="13.5" customHeight="1">
      <c r="A408" s="9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</row>
    <row r="409" spans="1:28" ht="13.5" customHeight="1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</row>
    <row r="410" spans="1:28" ht="13.5" customHeight="1">
      <c r="A410" s="97"/>
      <c r="B410" s="97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</row>
    <row r="411" spans="1:28" ht="13.5" customHeight="1">
      <c r="A411" s="97"/>
      <c r="B411" s="97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</row>
    <row r="412" spans="1:28" ht="13.5" customHeight="1">
      <c r="A412" s="97"/>
      <c r="B412" s="97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</row>
    <row r="413" spans="1:28" ht="13.5" customHeight="1">
      <c r="A413" s="97"/>
      <c r="B413" s="97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</row>
    <row r="414" spans="1:28" ht="13.5" customHeight="1">
      <c r="A414" s="97"/>
      <c r="B414" s="97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</row>
    <row r="415" spans="1:28" ht="13.5" customHeight="1">
      <c r="A415" s="97"/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</row>
    <row r="416" spans="1:28" ht="13.5" customHeight="1">
      <c r="A416" s="97"/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</row>
    <row r="417" spans="1:28" ht="13.5" customHeight="1">
      <c r="A417" s="97"/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</row>
    <row r="418" spans="1:28" ht="13.5" customHeight="1">
      <c r="A418" s="97"/>
      <c r="B418" s="97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</row>
    <row r="419" spans="1:28" ht="13.5" customHeight="1">
      <c r="A419" s="9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</row>
    <row r="420" spans="1:28" ht="13.5" customHeight="1">
      <c r="A420" s="97"/>
      <c r="B420" s="97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</row>
    <row r="421" spans="1:28" ht="13.5" customHeight="1">
      <c r="A421" s="97"/>
      <c r="B421" s="97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</row>
    <row r="422" spans="1:28" ht="13.5" customHeight="1">
      <c r="A422" s="97"/>
      <c r="B422" s="97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</row>
    <row r="423" spans="1:28" ht="13.5" customHeight="1">
      <c r="A423" s="97"/>
      <c r="B423" s="97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</row>
    <row r="424" spans="1:28" ht="13.5" customHeight="1">
      <c r="A424" s="97"/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</row>
    <row r="425" spans="1:28" ht="13.5" customHeight="1">
      <c r="A425" s="97"/>
      <c r="B425" s="97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</row>
    <row r="426" spans="1:28" ht="13.5" customHeight="1">
      <c r="A426" s="97"/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</row>
    <row r="427" spans="1:28" ht="13.5" customHeight="1">
      <c r="A427" s="97"/>
      <c r="B427" s="97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</row>
    <row r="428" spans="1:28" ht="13.5" customHeight="1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</row>
    <row r="429" spans="1:28" ht="13.5" customHeight="1">
      <c r="A429" s="97"/>
      <c r="B429" s="97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</row>
    <row r="430" spans="1:28" ht="13.5" customHeight="1">
      <c r="A430" s="9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</row>
    <row r="431" spans="1:28" ht="13.5" customHeight="1">
      <c r="A431" s="97"/>
      <c r="B431" s="97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</row>
    <row r="432" spans="1:28" ht="13.5" customHeight="1">
      <c r="A432" s="97"/>
      <c r="B432" s="97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</row>
    <row r="433" spans="1:28" ht="13.5" customHeight="1">
      <c r="A433" s="97"/>
      <c r="B433" s="97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</row>
    <row r="434" spans="1:28" ht="13.5" customHeight="1">
      <c r="A434" s="97"/>
      <c r="B434" s="97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</row>
    <row r="435" spans="1:28" ht="13.5" customHeight="1">
      <c r="A435" s="97"/>
      <c r="B435" s="97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</row>
    <row r="436" spans="1:28" ht="13.5" customHeight="1">
      <c r="A436" s="97"/>
      <c r="B436" s="97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</row>
    <row r="437" spans="1:28" ht="13.5" customHeight="1">
      <c r="A437" s="97"/>
      <c r="B437" s="97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</row>
    <row r="438" spans="1:28" ht="13.5" customHeight="1">
      <c r="A438" s="97"/>
      <c r="B438" s="97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</row>
    <row r="439" spans="1:28" ht="13.5" customHeight="1">
      <c r="A439" s="97"/>
      <c r="B439" s="97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</row>
    <row r="440" spans="1:28" ht="13.5" customHeight="1">
      <c r="A440" s="97"/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</row>
    <row r="441" spans="1:28" ht="13.5" customHeight="1">
      <c r="A441" s="9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</row>
    <row r="442" spans="1:28" ht="13.5" customHeight="1">
      <c r="A442" s="97"/>
      <c r="B442" s="97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</row>
    <row r="443" spans="1:28" ht="13.5" customHeight="1">
      <c r="A443" s="97"/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</row>
    <row r="444" spans="1:28" ht="13.5" customHeight="1">
      <c r="A444" s="97"/>
      <c r="B444" s="97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</row>
    <row r="445" spans="1:28" ht="13.5" customHeight="1">
      <c r="A445" s="97"/>
      <c r="B445" s="97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</row>
    <row r="446" spans="1:28" ht="13.5" customHeight="1">
      <c r="A446" s="97"/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</row>
    <row r="447" spans="1:28" ht="13.5" customHeight="1">
      <c r="A447" s="97"/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</row>
    <row r="448" spans="1:28" ht="13.5" customHeight="1">
      <c r="A448" s="97"/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</row>
    <row r="449" spans="1:28" ht="13.5" customHeight="1">
      <c r="A449" s="97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</row>
    <row r="450" spans="1:28" ht="13.5" customHeight="1">
      <c r="A450" s="97"/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</row>
    <row r="451" spans="1:28" ht="13.5" customHeight="1">
      <c r="A451" s="97"/>
      <c r="B451" s="97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</row>
    <row r="452" spans="1:28" ht="13.5" customHeight="1">
      <c r="A452" s="9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</row>
    <row r="453" spans="1:28" ht="13.5" customHeight="1">
      <c r="A453" s="97"/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</row>
    <row r="454" spans="1:28" ht="13.5" customHeight="1">
      <c r="A454" s="97"/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</row>
    <row r="455" spans="1:28" ht="13.5" customHeight="1">
      <c r="A455" s="97"/>
      <c r="B455" s="97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</row>
    <row r="456" spans="1:28" ht="13.5" customHeight="1">
      <c r="A456" s="97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</row>
    <row r="457" spans="1:28" ht="13.5" customHeight="1">
      <c r="A457" s="9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</row>
    <row r="458" spans="1:28" ht="13.5" customHeight="1">
      <c r="A458" s="97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</row>
    <row r="459" spans="1:28" ht="13.5" customHeight="1">
      <c r="A459" s="97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</row>
    <row r="460" spans="1:28" ht="13.5" customHeight="1">
      <c r="A460" s="97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</row>
    <row r="461" spans="1:28" ht="13.5" customHeight="1">
      <c r="A461" s="97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</row>
    <row r="462" spans="1:28" ht="13.5" customHeight="1">
      <c r="A462" s="97"/>
      <c r="B462" s="97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</row>
    <row r="463" spans="1:28" ht="13.5" customHeight="1">
      <c r="A463" s="97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</row>
    <row r="464" spans="1:28" ht="13.5" customHeight="1">
      <c r="A464" s="97"/>
      <c r="B464" s="97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</row>
    <row r="465" spans="1:28" ht="13.5" customHeight="1">
      <c r="A465" s="97"/>
      <c r="B465" s="97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</row>
    <row r="466" spans="1:28" ht="13.5" customHeight="1">
      <c r="A466" s="97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</row>
    <row r="467" spans="1:28" ht="13.5" customHeight="1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</row>
    <row r="468" spans="1:28" ht="13.5" customHeight="1">
      <c r="A468" s="97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</row>
    <row r="469" spans="1:28" ht="13.5" customHeight="1">
      <c r="A469" s="97"/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</row>
    <row r="470" spans="1:28" ht="13.5" customHeight="1">
      <c r="A470" s="97"/>
      <c r="B470" s="97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</row>
    <row r="471" spans="1:28" ht="13.5" customHeight="1">
      <c r="A471" s="97"/>
      <c r="B471" s="97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</row>
    <row r="472" spans="1:28" ht="13.5" customHeight="1">
      <c r="A472" s="97"/>
      <c r="B472" s="97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</row>
    <row r="473" spans="1:28" ht="13.5" customHeight="1">
      <c r="A473" s="97"/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</row>
    <row r="474" spans="1:28" ht="13.5" customHeight="1">
      <c r="A474" s="97"/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</row>
    <row r="475" spans="1:28" ht="13.5" customHeight="1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</row>
    <row r="476" spans="1:28" ht="13.5" customHeight="1">
      <c r="A476" s="97"/>
      <c r="B476" s="97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</row>
    <row r="477" spans="1:28" ht="13.5" customHeight="1">
      <c r="A477" s="97"/>
      <c r="B477" s="97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</row>
    <row r="478" spans="1:28" ht="13.5" customHeight="1">
      <c r="A478" s="97"/>
      <c r="B478" s="97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</row>
    <row r="479" spans="1:28" ht="13.5" customHeight="1">
      <c r="A479" s="97"/>
      <c r="B479" s="97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</row>
    <row r="480" spans="1:28" ht="13.5" customHeight="1">
      <c r="A480" s="97"/>
      <c r="B480" s="97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</row>
    <row r="481" spans="1:28" ht="13.5" customHeight="1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</row>
    <row r="482" spans="1:28" ht="13.5" customHeight="1">
      <c r="A482" s="97"/>
      <c r="B482" s="97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</row>
    <row r="483" spans="1:28" ht="13.5" customHeight="1">
      <c r="A483" s="97"/>
      <c r="B483" s="97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</row>
    <row r="484" spans="1:28" ht="13.5" customHeight="1">
      <c r="A484" s="97"/>
      <c r="B484" s="97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</row>
    <row r="485" spans="1:28" ht="13.5" customHeight="1">
      <c r="A485" s="97"/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</row>
    <row r="486" spans="1:28" ht="13.5" customHeight="1">
      <c r="A486" s="97"/>
      <c r="B486" s="97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</row>
    <row r="487" spans="1:28" ht="13.5" customHeight="1">
      <c r="A487" s="97"/>
      <c r="B487" s="97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</row>
    <row r="488" spans="1:28" ht="13.5" customHeight="1">
      <c r="A488" s="97"/>
      <c r="B488" s="97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</row>
    <row r="489" spans="1:28" ht="13.5" customHeight="1">
      <c r="A489" s="97"/>
      <c r="B489" s="97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</row>
    <row r="490" spans="1:28" ht="13.5" customHeight="1">
      <c r="A490" s="97"/>
      <c r="B490" s="97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</row>
    <row r="491" spans="1:28" ht="13.5" customHeight="1">
      <c r="A491" s="97"/>
      <c r="B491" s="97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</row>
    <row r="492" spans="1:28" ht="13.5" customHeight="1">
      <c r="A492" s="97"/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</row>
    <row r="493" spans="1:28" ht="13.5" customHeight="1">
      <c r="A493" s="97"/>
      <c r="B493" s="97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</row>
    <row r="494" spans="1:28" ht="13.5" customHeight="1">
      <c r="A494" s="97"/>
      <c r="B494" s="97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</row>
    <row r="495" spans="1:28" ht="13.5" customHeight="1">
      <c r="A495" s="97"/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</row>
    <row r="496" spans="1:28" ht="13.5" customHeight="1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</row>
    <row r="497" spans="1:28" ht="13.5" customHeight="1">
      <c r="A497" s="97"/>
      <c r="B497" s="97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</row>
    <row r="498" spans="1:28" ht="13.5" customHeight="1">
      <c r="A498" s="97"/>
      <c r="B498" s="97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</row>
    <row r="499" spans="1:28" ht="13.5" customHeight="1">
      <c r="A499" s="97"/>
      <c r="B499" s="97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</row>
    <row r="500" spans="1:28" ht="13.5" customHeight="1">
      <c r="A500" s="97"/>
      <c r="B500" s="97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</row>
    <row r="501" spans="1:28" ht="13.5" customHeight="1">
      <c r="A501" s="97"/>
      <c r="B501" s="97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</row>
    <row r="502" spans="1:28" ht="13.5" customHeight="1">
      <c r="A502" s="97"/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</row>
    <row r="503" spans="1:28" ht="13.5" customHeight="1">
      <c r="A503" s="97"/>
      <c r="B503" s="97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</row>
    <row r="504" spans="1:28" ht="13.5" customHeight="1">
      <c r="A504" s="97"/>
      <c r="B504" s="97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</row>
    <row r="505" spans="1:28" ht="13.5" customHeight="1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</row>
    <row r="506" spans="1:28" ht="13.5" customHeight="1">
      <c r="A506" s="97"/>
      <c r="B506" s="97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</row>
    <row r="507" spans="1:28" ht="13.5" customHeight="1">
      <c r="A507" s="97"/>
      <c r="B507" s="97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</row>
    <row r="508" spans="1:28" ht="13.5" customHeight="1">
      <c r="A508" s="97"/>
      <c r="B508" s="97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</row>
    <row r="509" spans="1:28" ht="13.5" customHeight="1">
      <c r="A509" s="97"/>
      <c r="B509" s="97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</row>
    <row r="510" spans="1:28" ht="13.5" customHeight="1">
      <c r="A510" s="97"/>
      <c r="B510" s="97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</row>
    <row r="511" spans="1:28" ht="13.5" customHeight="1">
      <c r="A511" s="97"/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</row>
    <row r="512" spans="1:28" ht="13.5" customHeight="1">
      <c r="A512" s="97"/>
      <c r="B512" s="97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</row>
    <row r="513" spans="1:28" ht="13.5" customHeight="1">
      <c r="A513" s="97"/>
      <c r="B513" s="97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</row>
    <row r="514" spans="1:28" ht="13.5" customHeight="1">
      <c r="A514" s="97"/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</row>
    <row r="515" spans="1:28" ht="13.5" customHeight="1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</row>
    <row r="516" spans="1:28" ht="13.5" customHeight="1">
      <c r="A516" s="97"/>
      <c r="B516" s="97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</row>
    <row r="517" spans="1:28" ht="13.5" customHeight="1">
      <c r="A517" s="97"/>
      <c r="B517" s="97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</row>
    <row r="518" spans="1:28" ht="13.5" customHeight="1">
      <c r="A518" s="97"/>
      <c r="B518" s="97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</row>
    <row r="519" spans="1:28" ht="13.5" customHeight="1">
      <c r="A519" s="97"/>
      <c r="B519" s="97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</row>
    <row r="520" spans="1:28" ht="13.5" customHeight="1">
      <c r="A520" s="97"/>
      <c r="B520" s="97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</row>
    <row r="521" spans="1:28" ht="13.5" customHeight="1">
      <c r="A521" s="97"/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</row>
    <row r="522" spans="1:28" ht="13.5" customHeight="1">
      <c r="A522" s="97"/>
      <c r="B522" s="97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</row>
    <row r="523" spans="1:28" ht="13.5" customHeight="1">
      <c r="A523" s="97"/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</row>
    <row r="524" spans="1:28" ht="13.5" customHeight="1">
      <c r="A524" s="97"/>
      <c r="B524" s="97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</row>
    <row r="525" spans="1:28" ht="13.5" customHeight="1">
      <c r="A525" s="97"/>
      <c r="B525" s="97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</row>
    <row r="526" spans="1:28" ht="13.5" customHeight="1">
      <c r="A526" s="97"/>
      <c r="B526" s="97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</row>
    <row r="527" spans="1:28" ht="13.5" customHeight="1">
      <c r="A527" s="97"/>
      <c r="B527" s="97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</row>
    <row r="528" spans="1:28" ht="13.5" customHeight="1">
      <c r="A528" s="97"/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</row>
    <row r="529" spans="1:28" ht="13.5" customHeight="1">
      <c r="A529" s="97"/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</row>
    <row r="530" spans="1:28" ht="13.5" customHeight="1">
      <c r="A530" s="97"/>
      <c r="B530" s="97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</row>
    <row r="531" spans="1:28" ht="13.5" customHeight="1">
      <c r="A531" s="97"/>
      <c r="B531" s="97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</row>
    <row r="532" spans="1:28" ht="13.5" customHeight="1">
      <c r="A532" s="97"/>
      <c r="B532" s="97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</row>
    <row r="533" spans="1:28" ht="13.5" customHeight="1">
      <c r="A533" s="97"/>
      <c r="B533" s="97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</row>
    <row r="534" spans="1:28" ht="13.5" customHeight="1">
      <c r="A534" s="97"/>
      <c r="B534" s="97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</row>
    <row r="535" spans="1:28" ht="13.5" customHeight="1">
      <c r="A535" s="97"/>
      <c r="B535" s="97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</row>
    <row r="536" spans="1:28" ht="13.5" customHeight="1">
      <c r="A536" s="97"/>
      <c r="B536" s="97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</row>
    <row r="537" spans="1:28" ht="13.5" customHeight="1">
      <c r="A537" s="97"/>
      <c r="B537" s="97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</row>
    <row r="538" spans="1:28" ht="13.5" customHeight="1">
      <c r="A538" s="97"/>
      <c r="B538" s="97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</row>
    <row r="539" spans="1:28" ht="13.5" customHeight="1">
      <c r="A539" s="97"/>
      <c r="B539" s="97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</row>
    <row r="540" spans="1:28" ht="13.5" customHeight="1">
      <c r="A540" s="97"/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</row>
    <row r="541" spans="1:28" ht="13.5" customHeight="1">
      <c r="A541" s="97"/>
      <c r="B541" s="97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</row>
    <row r="542" spans="1:28" ht="13.5" customHeight="1">
      <c r="A542" s="97"/>
      <c r="B542" s="97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</row>
    <row r="543" spans="1:28" ht="13.5" customHeight="1">
      <c r="A543" s="97"/>
      <c r="B543" s="97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</row>
    <row r="544" spans="1:28" ht="13.5" customHeight="1">
      <c r="A544" s="97"/>
      <c r="B544" s="97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</row>
    <row r="545" spans="1:28" ht="13.5" customHeight="1">
      <c r="A545" s="97"/>
      <c r="B545" s="97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</row>
    <row r="546" spans="1:28" ht="13.5" customHeight="1">
      <c r="A546" s="97"/>
      <c r="B546" s="97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</row>
    <row r="547" spans="1:28" ht="13.5" customHeight="1">
      <c r="A547" s="97"/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</row>
    <row r="548" spans="1:28" ht="13.5" customHeight="1">
      <c r="A548" s="97"/>
      <c r="B548" s="97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</row>
    <row r="549" spans="1:28" ht="13.5" customHeight="1">
      <c r="A549" s="97"/>
      <c r="B549" s="97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</row>
    <row r="550" spans="1:28" ht="13.5" customHeight="1">
      <c r="A550" s="97"/>
      <c r="B550" s="97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</row>
    <row r="551" spans="1:28" ht="13.5" customHeight="1">
      <c r="A551" s="97"/>
      <c r="B551" s="97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</row>
    <row r="552" spans="1:28" ht="13.5" customHeight="1">
      <c r="A552" s="97"/>
      <c r="B552" s="97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</row>
    <row r="553" spans="1:28" ht="13.5" customHeight="1">
      <c r="A553" s="97"/>
      <c r="B553" s="97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</row>
    <row r="554" spans="1:28" ht="13.5" customHeight="1">
      <c r="A554" s="97"/>
      <c r="B554" s="97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</row>
    <row r="555" spans="1:28" ht="13.5" customHeight="1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</row>
    <row r="556" spans="1:28" ht="13.5" customHeight="1">
      <c r="A556" s="97"/>
      <c r="B556" s="97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</row>
    <row r="557" spans="1:28" ht="13.5" customHeight="1">
      <c r="A557" s="97"/>
      <c r="B557" s="97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</row>
    <row r="558" spans="1:28" ht="13.5" customHeight="1">
      <c r="A558" s="97"/>
      <c r="B558" s="97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</row>
    <row r="559" spans="1:28" ht="13.5" customHeight="1">
      <c r="A559" s="97"/>
      <c r="B559" s="97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</row>
    <row r="560" spans="1:28" ht="13.5" customHeight="1">
      <c r="A560" s="97"/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</row>
    <row r="561" spans="1:28" ht="13.5" customHeight="1">
      <c r="A561" s="97"/>
      <c r="B561" s="97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</row>
    <row r="562" spans="1:28" ht="13.5" customHeight="1">
      <c r="A562" s="97"/>
      <c r="B562" s="97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</row>
    <row r="563" spans="1:28" ht="13.5" customHeight="1">
      <c r="A563" s="97"/>
      <c r="B563" s="97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</row>
    <row r="564" spans="1:28" ht="13.5" customHeight="1">
      <c r="A564" s="97"/>
      <c r="B564" s="97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</row>
    <row r="565" spans="1:28" ht="13.5" customHeight="1">
      <c r="A565" s="97"/>
      <c r="B565" s="97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</row>
    <row r="566" spans="1:28" ht="13.5" customHeight="1">
      <c r="A566" s="97"/>
      <c r="B566" s="97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</row>
    <row r="567" spans="1:28" ht="13.5" customHeight="1">
      <c r="A567" s="97"/>
      <c r="B567" s="97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</row>
    <row r="568" spans="1:28" ht="13.5" customHeight="1">
      <c r="A568" s="97"/>
      <c r="B568" s="97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</row>
    <row r="569" spans="1:28" ht="13.5" customHeight="1">
      <c r="A569" s="97"/>
      <c r="B569" s="97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</row>
    <row r="570" spans="1:28" ht="13.5" customHeight="1">
      <c r="A570" s="97"/>
      <c r="B570" s="97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</row>
    <row r="571" spans="1:28" ht="13.5" customHeight="1">
      <c r="A571" s="97"/>
      <c r="B571" s="97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</row>
    <row r="572" spans="1:28" ht="13.5" customHeight="1">
      <c r="A572" s="97"/>
      <c r="B572" s="97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</row>
    <row r="573" spans="1:28" ht="13.5" customHeight="1">
      <c r="A573" s="97"/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</row>
    <row r="574" spans="1:28" ht="13.5" customHeight="1">
      <c r="A574" s="97"/>
      <c r="B574" s="97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</row>
    <row r="575" spans="1:28" ht="13.5" customHeight="1">
      <c r="A575" s="97"/>
      <c r="B575" s="97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</row>
    <row r="576" spans="1:28" ht="13.5" customHeight="1">
      <c r="A576" s="97"/>
      <c r="B576" s="97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</row>
    <row r="577" spans="1:28" ht="13.5" customHeight="1">
      <c r="A577" s="97"/>
      <c r="B577" s="97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</row>
    <row r="578" spans="1:28" ht="13.5" customHeight="1">
      <c r="A578" s="97"/>
      <c r="B578" s="97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</row>
    <row r="579" spans="1:28" ht="13.5" customHeight="1">
      <c r="A579" s="97"/>
      <c r="B579" s="97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</row>
    <row r="580" spans="1:28" ht="13.5" customHeight="1">
      <c r="A580" s="97"/>
      <c r="B580" s="97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</row>
    <row r="581" spans="1:28" ht="13.5" customHeight="1">
      <c r="A581" s="97"/>
      <c r="B581" s="97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</row>
    <row r="582" spans="1:28" ht="13.5" customHeight="1">
      <c r="A582" s="97"/>
      <c r="B582" s="97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</row>
    <row r="583" spans="1:28" ht="13.5" customHeight="1">
      <c r="A583" s="97"/>
      <c r="B583" s="97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</row>
    <row r="584" spans="1:28" ht="13.5" customHeight="1">
      <c r="A584" s="97"/>
      <c r="B584" s="97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</row>
    <row r="585" spans="1:28" ht="13.5" customHeight="1">
      <c r="A585" s="97"/>
      <c r="B585" s="97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</row>
    <row r="586" spans="1:28" ht="13.5" customHeight="1">
      <c r="A586" s="97"/>
      <c r="B586" s="97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</row>
    <row r="587" spans="1:28" ht="13.5" customHeight="1">
      <c r="A587" s="97"/>
      <c r="B587" s="97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</row>
    <row r="588" spans="1:28" ht="13.5" customHeight="1">
      <c r="A588" s="97"/>
      <c r="B588" s="97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</row>
    <row r="589" spans="1:28" ht="13.5" customHeight="1">
      <c r="A589" s="97"/>
      <c r="B589" s="97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</row>
    <row r="590" spans="1:28" ht="13.5" customHeight="1">
      <c r="A590" s="97"/>
      <c r="B590" s="97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</row>
    <row r="591" spans="1:28" ht="13.5" customHeight="1">
      <c r="A591" s="97"/>
      <c r="B591" s="97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</row>
    <row r="592" spans="1:28" ht="13.5" customHeight="1">
      <c r="A592" s="97"/>
      <c r="B592" s="97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</row>
    <row r="593" spans="1:28" ht="13.5" customHeight="1">
      <c r="A593" s="97"/>
      <c r="B593" s="97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</row>
    <row r="594" spans="1:28" ht="13.5" customHeight="1">
      <c r="A594" s="97"/>
      <c r="B594" s="97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</row>
    <row r="595" spans="1:28" ht="13.5" customHeight="1">
      <c r="A595" s="97"/>
      <c r="B595" s="97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</row>
    <row r="596" spans="1:28" ht="13.5" customHeight="1">
      <c r="A596" s="97"/>
      <c r="B596" s="97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</row>
    <row r="597" spans="1:28" ht="13.5" customHeight="1">
      <c r="A597" s="97"/>
      <c r="B597" s="97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</row>
    <row r="598" spans="1:28" ht="13.5" customHeight="1">
      <c r="A598" s="97"/>
      <c r="B598" s="97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</row>
    <row r="599" spans="1:28" ht="13.5" customHeight="1">
      <c r="A599" s="97"/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</row>
    <row r="600" spans="1:28" ht="13.5" customHeight="1">
      <c r="A600" s="97"/>
      <c r="B600" s="97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</row>
    <row r="601" spans="1:28" ht="13.5" customHeight="1">
      <c r="A601" s="97"/>
      <c r="B601" s="97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</row>
    <row r="602" spans="1:28" ht="13.5" customHeight="1">
      <c r="A602" s="97"/>
      <c r="B602" s="97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</row>
    <row r="603" spans="1:28" ht="13.5" customHeight="1">
      <c r="A603" s="97"/>
      <c r="B603" s="97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</row>
    <row r="604" spans="1:28" ht="13.5" customHeight="1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</row>
    <row r="605" spans="1:28" ht="13.5" customHeight="1">
      <c r="A605" s="97"/>
      <c r="B605" s="97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</row>
    <row r="606" spans="1:28" ht="13.5" customHeight="1">
      <c r="A606" s="97"/>
      <c r="B606" s="97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</row>
    <row r="607" spans="1:28" ht="13.5" customHeight="1">
      <c r="A607" s="97"/>
      <c r="B607" s="97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</row>
    <row r="608" spans="1:28" ht="13.5" customHeight="1">
      <c r="A608" s="97"/>
      <c r="B608" s="97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</row>
    <row r="609" spans="1:28" ht="13.5" customHeight="1">
      <c r="A609" s="97"/>
      <c r="B609" s="97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</row>
    <row r="610" spans="1:28" ht="13.5" customHeight="1">
      <c r="A610" s="97"/>
      <c r="B610" s="97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</row>
    <row r="611" spans="1:28" ht="13.5" customHeight="1">
      <c r="A611" s="97"/>
      <c r="B611" s="97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</row>
    <row r="612" spans="1:28" ht="13.5" customHeight="1">
      <c r="A612" s="97"/>
      <c r="B612" s="97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</row>
    <row r="613" spans="1:28" ht="13.5" customHeight="1">
      <c r="A613" s="97"/>
      <c r="B613" s="97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</row>
    <row r="614" spans="1:28" ht="13.5" customHeight="1">
      <c r="A614" s="97"/>
      <c r="B614" s="97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</row>
    <row r="615" spans="1:28" ht="13.5" customHeight="1">
      <c r="A615" s="97"/>
      <c r="B615" s="97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</row>
    <row r="616" spans="1:28" ht="13.5" customHeight="1">
      <c r="A616" s="97"/>
      <c r="B616" s="97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</row>
    <row r="617" spans="1:28" ht="13.5" customHeight="1">
      <c r="A617" s="97"/>
      <c r="B617" s="97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</row>
    <row r="618" spans="1:28" ht="13.5" customHeight="1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</row>
    <row r="619" spans="1:28" ht="13.5" customHeight="1">
      <c r="A619" s="97"/>
      <c r="B619" s="97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</row>
    <row r="620" spans="1:28" ht="13.5" customHeight="1">
      <c r="A620" s="97"/>
      <c r="B620" s="97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</row>
    <row r="621" spans="1:28" ht="13.5" customHeight="1">
      <c r="A621" s="97"/>
      <c r="B621" s="97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</row>
    <row r="622" spans="1:28" ht="13.5" customHeight="1">
      <c r="A622" s="97"/>
      <c r="B622" s="97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</row>
    <row r="623" spans="1:28" ht="13.5" customHeight="1">
      <c r="A623" s="97"/>
      <c r="B623" s="97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</row>
    <row r="624" spans="1:28" ht="13.5" customHeight="1">
      <c r="A624" s="97"/>
      <c r="B624" s="97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</row>
    <row r="625" spans="1:28" ht="13.5" customHeight="1">
      <c r="A625" s="97"/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</row>
    <row r="626" spans="1:28" ht="13.5" customHeight="1">
      <c r="A626" s="97"/>
      <c r="B626" s="97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</row>
    <row r="627" spans="1:28" ht="13.5" customHeight="1">
      <c r="A627" s="97"/>
      <c r="B627" s="97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</row>
    <row r="628" spans="1:28" ht="13.5" customHeight="1">
      <c r="A628" s="97"/>
      <c r="B628" s="97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</row>
    <row r="629" spans="1:28" ht="13.5" customHeight="1">
      <c r="A629" s="97"/>
      <c r="B629" s="97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</row>
    <row r="630" spans="1:28" ht="13.5" customHeight="1">
      <c r="A630" s="97"/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</row>
    <row r="631" spans="1:28" ht="13.5" customHeight="1">
      <c r="A631" s="97"/>
      <c r="B631" s="97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</row>
    <row r="632" spans="1:28" ht="13.5" customHeight="1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</row>
    <row r="633" spans="1:28" ht="13.5" customHeight="1">
      <c r="A633" s="97"/>
      <c r="B633" s="97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</row>
    <row r="634" spans="1:28" ht="13.5" customHeight="1">
      <c r="A634" s="97"/>
      <c r="B634" s="97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</row>
    <row r="635" spans="1:28" ht="13.5" customHeight="1">
      <c r="A635" s="97"/>
      <c r="B635" s="97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</row>
    <row r="636" spans="1:28" ht="13.5" customHeight="1">
      <c r="A636" s="97"/>
      <c r="B636" s="97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</row>
    <row r="637" spans="1:28" ht="13.5" customHeight="1">
      <c r="A637" s="97"/>
      <c r="B637" s="97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</row>
    <row r="638" spans="1:28" ht="13.5" customHeight="1">
      <c r="A638" s="97"/>
      <c r="B638" s="97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</row>
    <row r="639" spans="1:28" ht="13.5" customHeight="1">
      <c r="A639" s="97"/>
      <c r="B639" s="97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</row>
    <row r="640" spans="1:28" ht="13.5" customHeight="1">
      <c r="A640" s="97"/>
      <c r="B640" s="97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</row>
    <row r="641" spans="1:28" ht="13.5" customHeight="1">
      <c r="A641" s="97"/>
      <c r="B641" s="97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</row>
    <row r="642" spans="1:28" ht="13.5" customHeight="1">
      <c r="A642" s="97"/>
      <c r="B642" s="97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</row>
    <row r="643" spans="1:28" ht="13.5" customHeight="1">
      <c r="A643" s="97"/>
      <c r="B643" s="97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</row>
    <row r="644" spans="1:28" ht="13.5" customHeight="1">
      <c r="A644" s="97"/>
      <c r="B644" s="97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</row>
    <row r="645" spans="1:28" ht="13.5" customHeight="1">
      <c r="A645" s="97"/>
      <c r="B645" s="97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</row>
    <row r="646" spans="1:28" ht="13.5" customHeight="1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</row>
    <row r="647" spans="1:28" ht="13.5" customHeight="1">
      <c r="A647" s="97"/>
      <c r="B647" s="97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</row>
    <row r="648" spans="1:28" ht="13.5" customHeight="1">
      <c r="A648" s="97"/>
      <c r="B648" s="97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</row>
    <row r="649" spans="1:28" ht="13.5" customHeight="1">
      <c r="A649" s="97"/>
      <c r="B649" s="97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</row>
    <row r="650" spans="1:28" ht="13.5" customHeight="1">
      <c r="A650" s="97"/>
      <c r="B650" s="97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</row>
    <row r="651" spans="1:28" ht="13.5" customHeight="1">
      <c r="A651" s="97"/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</row>
    <row r="652" spans="1:28" ht="13.5" customHeight="1">
      <c r="A652" s="97"/>
      <c r="B652" s="97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</row>
    <row r="653" spans="1:28" ht="13.5" customHeight="1">
      <c r="A653" s="97"/>
      <c r="B653" s="97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</row>
    <row r="654" spans="1:28" ht="13.5" customHeight="1">
      <c r="A654" s="97"/>
      <c r="B654" s="97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</row>
    <row r="655" spans="1:28" ht="13.5" customHeight="1">
      <c r="A655" s="97"/>
      <c r="B655" s="97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</row>
    <row r="656" spans="1:28" ht="13.5" customHeight="1">
      <c r="A656" s="97"/>
      <c r="B656" s="97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</row>
    <row r="657" spans="1:28" ht="13.5" customHeight="1">
      <c r="A657" s="97"/>
      <c r="B657" s="97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</row>
    <row r="658" spans="1:28" ht="13.5" customHeight="1">
      <c r="A658" s="97"/>
      <c r="B658" s="97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</row>
    <row r="659" spans="1:28" ht="13.5" customHeight="1">
      <c r="A659" s="97"/>
      <c r="B659" s="97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</row>
    <row r="660" spans="1:28" ht="13.5" customHeight="1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</row>
    <row r="661" spans="1:28" ht="13.5" customHeight="1">
      <c r="A661" s="97"/>
      <c r="B661" s="97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</row>
    <row r="662" spans="1:28" ht="13.5" customHeight="1">
      <c r="A662" s="97"/>
      <c r="B662" s="97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</row>
    <row r="663" spans="1:28" ht="13.5" customHeight="1">
      <c r="A663" s="97"/>
      <c r="B663" s="97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</row>
    <row r="664" spans="1:28" ht="13.5" customHeight="1">
      <c r="A664" s="97"/>
      <c r="B664" s="97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</row>
    <row r="665" spans="1:28" ht="13.5" customHeight="1">
      <c r="A665" s="97"/>
      <c r="B665" s="97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</row>
    <row r="666" spans="1:28" ht="13.5" customHeight="1">
      <c r="A666" s="97"/>
      <c r="B666" s="97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</row>
    <row r="667" spans="1:28" ht="13.5" customHeight="1">
      <c r="A667" s="97"/>
      <c r="B667" s="97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</row>
    <row r="668" spans="1:28" ht="13.5" customHeight="1">
      <c r="A668" s="97"/>
      <c r="B668" s="97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</row>
    <row r="669" spans="1:28" ht="13.5" customHeight="1">
      <c r="A669" s="97"/>
      <c r="B669" s="97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</row>
    <row r="670" spans="1:28" ht="13.5" customHeight="1">
      <c r="A670" s="97"/>
      <c r="B670" s="97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</row>
    <row r="671" spans="1:28" ht="13.5" customHeight="1">
      <c r="A671" s="97"/>
      <c r="B671" s="97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</row>
    <row r="672" spans="1:28" ht="13.5" customHeight="1">
      <c r="A672" s="97"/>
      <c r="B672" s="97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</row>
    <row r="673" spans="1:28" ht="13.5" customHeight="1">
      <c r="A673" s="97"/>
      <c r="B673" s="97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</row>
    <row r="674" spans="1:28" ht="13.5" customHeight="1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</row>
    <row r="675" spans="1:28" ht="13.5" customHeight="1">
      <c r="A675" s="97"/>
      <c r="B675" s="97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</row>
    <row r="676" spans="1:28" ht="13.5" customHeight="1">
      <c r="A676" s="97"/>
      <c r="B676" s="97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</row>
    <row r="677" spans="1:28" ht="13.5" customHeight="1">
      <c r="A677" s="97"/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</row>
    <row r="678" spans="1:28" ht="13.5" customHeight="1">
      <c r="A678" s="97"/>
      <c r="B678" s="97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</row>
    <row r="679" spans="1:28" ht="13.5" customHeight="1">
      <c r="A679" s="97"/>
      <c r="B679" s="97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</row>
    <row r="680" spans="1:28" ht="13.5" customHeight="1">
      <c r="A680" s="97"/>
      <c r="B680" s="97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</row>
    <row r="681" spans="1:28" ht="13.5" customHeight="1">
      <c r="A681" s="97"/>
      <c r="B681" s="97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</row>
    <row r="682" spans="1:28" ht="13.5" customHeight="1">
      <c r="A682" s="97"/>
      <c r="B682" s="97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</row>
    <row r="683" spans="1:28" ht="13.5" customHeight="1">
      <c r="A683" s="97"/>
      <c r="B683" s="97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</row>
    <row r="684" spans="1:28" ht="13.5" customHeight="1">
      <c r="A684" s="97"/>
      <c r="B684" s="97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</row>
    <row r="685" spans="1:28" ht="13.5" customHeight="1">
      <c r="A685" s="97"/>
      <c r="B685" s="97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</row>
    <row r="686" spans="1:28" ht="13.5" customHeight="1">
      <c r="A686" s="97"/>
      <c r="B686" s="97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</row>
    <row r="687" spans="1:28" ht="13.5" customHeight="1">
      <c r="A687" s="97"/>
      <c r="B687" s="97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</row>
    <row r="688" spans="1:28" ht="13.5" customHeight="1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</row>
    <row r="689" spans="1:28" ht="13.5" customHeight="1">
      <c r="A689" s="97"/>
      <c r="B689" s="97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</row>
    <row r="690" spans="1:28" ht="13.5" customHeight="1">
      <c r="A690" s="97"/>
      <c r="B690" s="97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</row>
    <row r="691" spans="1:28" ht="13.5" customHeight="1">
      <c r="A691" s="97"/>
      <c r="B691" s="97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</row>
    <row r="692" spans="1:28" ht="13.5" customHeight="1">
      <c r="A692" s="97"/>
      <c r="B692" s="97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</row>
    <row r="693" spans="1:28" ht="13.5" customHeight="1">
      <c r="A693" s="97"/>
      <c r="B693" s="97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</row>
    <row r="694" spans="1:28" ht="13.5" customHeight="1">
      <c r="A694" s="97"/>
      <c r="B694" s="97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</row>
    <row r="695" spans="1:28" ht="13.5" customHeight="1">
      <c r="A695" s="97"/>
      <c r="B695" s="97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</row>
    <row r="696" spans="1:28" ht="13.5" customHeight="1">
      <c r="A696" s="97"/>
      <c r="B696" s="97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</row>
    <row r="697" spans="1:28" ht="13.5" customHeight="1">
      <c r="A697" s="97"/>
      <c r="B697" s="97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</row>
    <row r="698" spans="1:28" ht="13.5" customHeight="1">
      <c r="A698" s="97"/>
      <c r="B698" s="97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</row>
    <row r="699" spans="1:28" ht="13.5" customHeight="1">
      <c r="A699" s="97"/>
      <c r="B699" s="97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</row>
    <row r="700" spans="1:28" ht="13.5" customHeight="1">
      <c r="A700" s="97"/>
      <c r="B700" s="97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</row>
    <row r="701" spans="1:28" ht="13.5" customHeight="1">
      <c r="A701" s="97"/>
      <c r="B701" s="97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</row>
    <row r="702" spans="1:28" ht="13.5" customHeight="1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</row>
    <row r="703" spans="1:28" ht="13.5" customHeight="1">
      <c r="A703" s="97"/>
      <c r="B703" s="97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</row>
    <row r="704" spans="1:28" ht="13.5" customHeight="1">
      <c r="A704" s="97"/>
      <c r="B704" s="97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</row>
    <row r="705" spans="1:28" ht="13.5" customHeight="1">
      <c r="A705" s="97"/>
      <c r="B705" s="97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</row>
    <row r="706" spans="1:28" ht="13.5" customHeight="1">
      <c r="A706" s="97"/>
      <c r="B706" s="97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</row>
    <row r="707" spans="1:28" ht="13.5" customHeight="1">
      <c r="A707" s="97"/>
      <c r="B707" s="97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</row>
    <row r="708" spans="1:28" ht="13.5" customHeight="1">
      <c r="A708" s="97"/>
      <c r="B708" s="97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</row>
    <row r="709" spans="1:28" ht="13.5" customHeight="1">
      <c r="A709" s="97"/>
      <c r="B709" s="97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</row>
    <row r="710" spans="1:28" ht="13.5" customHeight="1">
      <c r="A710" s="97"/>
      <c r="B710" s="97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</row>
    <row r="711" spans="1:28" ht="13.5" customHeight="1">
      <c r="A711" s="97"/>
      <c r="B711" s="97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</row>
    <row r="712" spans="1:28" ht="13.5" customHeight="1">
      <c r="A712" s="97"/>
      <c r="B712" s="97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</row>
    <row r="713" spans="1:28" ht="13.5" customHeight="1">
      <c r="A713" s="97"/>
      <c r="B713" s="97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</row>
    <row r="714" spans="1:28" ht="13.5" customHeight="1">
      <c r="A714" s="97"/>
      <c r="B714" s="97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</row>
    <row r="715" spans="1:28" ht="13.5" customHeight="1">
      <c r="A715" s="97"/>
      <c r="B715" s="97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</row>
    <row r="716" spans="1:28" ht="13.5" customHeight="1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</row>
    <row r="717" spans="1:28" ht="13.5" customHeight="1">
      <c r="A717" s="97"/>
      <c r="B717" s="97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</row>
    <row r="718" spans="1:28" ht="13.5" customHeight="1">
      <c r="A718" s="97"/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</row>
    <row r="719" spans="1:28" ht="13.5" customHeight="1">
      <c r="A719" s="97"/>
      <c r="B719" s="97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</row>
    <row r="720" spans="1:28" ht="13.5" customHeight="1">
      <c r="A720" s="97"/>
      <c r="B720" s="97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</row>
    <row r="721" spans="1:28" ht="13.5" customHeight="1">
      <c r="A721" s="97"/>
      <c r="B721" s="97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</row>
    <row r="722" spans="1:28" ht="13.5" customHeight="1">
      <c r="A722" s="97"/>
      <c r="B722" s="97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</row>
    <row r="723" spans="1:28" ht="13.5" customHeight="1">
      <c r="A723" s="97"/>
      <c r="B723" s="97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</row>
    <row r="724" spans="1:28" ht="13.5" customHeight="1">
      <c r="A724" s="97"/>
      <c r="B724" s="97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</row>
    <row r="725" spans="1:28" ht="13.5" customHeight="1">
      <c r="A725" s="97"/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</row>
    <row r="726" spans="1:28" ht="13.5" customHeight="1">
      <c r="A726" s="97"/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</row>
    <row r="727" spans="1:28" ht="13.5" customHeight="1">
      <c r="A727" s="97"/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</row>
    <row r="728" spans="1:28" ht="13.5" customHeight="1">
      <c r="A728" s="97"/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</row>
    <row r="729" spans="1:28" ht="13.5" customHeight="1">
      <c r="A729" s="97"/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</row>
    <row r="730" spans="1:28" ht="13.5" customHeight="1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</row>
    <row r="731" spans="1:28" ht="13.5" customHeight="1">
      <c r="A731" s="97"/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</row>
    <row r="732" spans="1:28" ht="13.5" customHeight="1">
      <c r="A732" s="97"/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</row>
    <row r="733" spans="1:28" ht="13.5" customHeight="1">
      <c r="A733" s="97"/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</row>
    <row r="734" spans="1:28" ht="13.5" customHeight="1">
      <c r="A734" s="97"/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</row>
    <row r="735" spans="1:28" ht="13.5" customHeight="1">
      <c r="A735" s="97"/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</row>
    <row r="736" spans="1:28" ht="13.5" customHeight="1">
      <c r="A736" s="97"/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</row>
    <row r="737" spans="1:28" ht="13.5" customHeight="1">
      <c r="A737" s="97"/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</row>
    <row r="738" spans="1:28" ht="13.5" customHeight="1">
      <c r="A738" s="97"/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</row>
    <row r="739" spans="1:28" ht="13.5" customHeight="1">
      <c r="A739" s="97"/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</row>
    <row r="740" spans="1:28" ht="13.5" customHeight="1">
      <c r="A740" s="97"/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</row>
    <row r="741" spans="1:28" ht="13.5" customHeight="1">
      <c r="A741" s="97"/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</row>
    <row r="742" spans="1:28" ht="13.5" customHeight="1">
      <c r="A742" s="97"/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</row>
    <row r="743" spans="1:28" ht="13.5" customHeight="1">
      <c r="A743" s="97"/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</row>
    <row r="744" spans="1:28" ht="13.5" customHeight="1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</row>
    <row r="745" spans="1:28" ht="13.5" customHeight="1">
      <c r="A745" s="97"/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</row>
    <row r="746" spans="1:28" ht="13.5" customHeight="1">
      <c r="A746" s="97"/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</row>
    <row r="747" spans="1:28" ht="13.5" customHeight="1">
      <c r="A747" s="97"/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</row>
    <row r="748" spans="1:28" ht="13.5" customHeight="1">
      <c r="A748" s="97"/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</row>
    <row r="749" spans="1:28" ht="13.5" customHeight="1">
      <c r="A749" s="97"/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</row>
    <row r="750" spans="1:28" ht="13.5" customHeight="1">
      <c r="A750" s="97"/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</row>
    <row r="751" spans="1:28" ht="13.5" customHeight="1">
      <c r="A751" s="97"/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</row>
    <row r="752" spans="1:28" ht="13.5" customHeight="1">
      <c r="A752" s="97"/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</row>
    <row r="753" spans="1:28" ht="13.5" customHeight="1">
      <c r="A753" s="97"/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</row>
    <row r="754" spans="1:28" ht="13.5" customHeight="1">
      <c r="A754" s="97"/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</row>
    <row r="755" spans="1:28" ht="13.5" customHeight="1">
      <c r="A755" s="97"/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</row>
    <row r="756" spans="1:28" ht="13.5" customHeight="1">
      <c r="A756" s="97"/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</row>
    <row r="757" spans="1:28" ht="13.5" customHeight="1">
      <c r="A757" s="97"/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</row>
    <row r="758" spans="1:28" ht="13.5" customHeight="1">
      <c r="A758" s="97"/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</row>
    <row r="759" spans="1:28" ht="13.5" customHeight="1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</row>
    <row r="760" spans="1:28" ht="13.5" customHeight="1">
      <c r="A760" s="97"/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</row>
    <row r="761" spans="1:28" ht="13.5" customHeight="1">
      <c r="A761" s="97"/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</row>
    <row r="762" spans="1:28" ht="13.5" customHeight="1">
      <c r="A762" s="97"/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</row>
    <row r="763" spans="1:28" ht="13.5" customHeight="1">
      <c r="A763" s="97"/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</row>
    <row r="764" spans="1:28" ht="13.5" customHeight="1">
      <c r="A764" s="97"/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</row>
    <row r="765" spans="1:28" ht="13.5" customHeight="1">
      <c r="A765" s="97"/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</row>
    <row r="766" spans="1:28" ht="13.5" customHeight="1">
      <c r="A766" s="97"/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</row>
    <row r="767" spans="1:28" ht="13.5" customHeight="1">
      <c r="A767" s="97"/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</row>
    <row r="768" spans="1:28" ht="13.5" customHeight="1">
      <c r="A768" s="97"/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</row>
    <row r="769" spans="1:28" ht="13.5" customHeight="1">
      <c r="A769" s="97"/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</row>
    <row r="770" spans="1:28" ht="13.5" customHeight="1">
      <c r="A770" s="97"/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</row>
    <row r="771" spans="1:28" ht="13.5" customHeight="1">
      <c r="A771" s="97"/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</row>
    <row r="772" spans="1:28" ht="13.5" customHeight="1">
      <c r="A772" s="97"/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</row>
    <row r="773" spans="1:28" ht="13.5" customHeight="1">
      <c r="A773" s="97"/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</row>
    <row r="774" spans="1:28" ht="13.5" customHeight="1">
      <c r="A774" s="97"/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</row>
    <row r="775" spans="1:28" ht="13.5" customHeight="1">
      <c r="A775" s="97"/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</row>
    <row r="776" spans="1:28" ht="13.5" customHeight="1">
      <c r="A776" s="97"/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</row>
    <row r="777" spans="1:28" ht="13.5" customHeight="1">
      <c r="A777" s="97"/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</row>
    <row r="778" spans="1:28" ht="13.5" customHeight="1">
      <c r="A778" s="97"/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</row>
    <row r="779" spans="1:28" ht="13.5" customHeight="1">
      <c r="A779" s="97"/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</row>
    <row r="780" spans="1:28" ht="13.5" customHeight="1">
      <c r="A780" s="97"/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</row>
    <row r="781" spans="1:28" ht="13.5" customHeight="1">
      <c r="A781" s="97"/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</row>
    <row r="782" spans="1:28" ht="13.5" customHeight="1">
      <c r="A782" s="97"/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</row>
    <row r="783" spans="1:28" ht="13.5" customHeight="1">
      <c r="A783" s="97"/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</row>
    <row r="784" spans="1:28" ht="13.5" customHeight="1">
      <c r="A784" s="97"/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</row>
    <row r="785" spans="1:28" ht="13.5" customHeight="1">
      <c r="A785" s="97"/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</row>
    <row r="786" spans="1:28" ht="13.5" customHeight="1">
      <c r="A786" s="97"/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</row>
    <row r="787" spans="1:28" ht="13.5" customHeight="1">
      <c r="A787" s="97"/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</row>
    <row r="788" spans="1:28" ht="13.5" customHeight="1">
      <c r="A788" s="97"/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</row>
    <row r="789" spans="1:28" ht="13.5" customHeight="1">
      <c r="A789" s="97"/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</row>
    <row r="790" spans="1:28" ht="13.5" customHeight="1">
      <c r="A790" s="97"/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</row>
    <row r="791" spans="1:28" ht="13.5" customHeight="1">
      <c r="A791" s="97"/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</row>
    <row r="792" spans="1:28" ht="13.5" customHeight="1">
      <c r="A792" s="97"/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</row>
    <row r="793" spans="1:28" ht="13.5" customHeight="1">
      <c r="A793" s="97"/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</row>
    <row r="794" spans="1:28" ht="13.5" customHeight="1">
      <c r="A794" s="97"/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</row>
    <row r="795" spans="1:28" ht="13.5" customHeight="1">
      <c r="A795" s="97"/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</row>
    <row r="796" spans="1:28" ht="13.5" customHeight="1">
      <c r="A796" s="97"/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</row>
    <row r="797" spans="1:28" ht="13.5" customHeight="1">
      <c r="A797" s="97"/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</row>
    <row r="798" spans="1:28" ht="13.5" customHeight="1">
      <c r="A798" s="97"/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</row>
    <row r="799" spans="1:28" ht="13.5" customHeight="1">
      <c r="A799" s="97"/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</row>
    <row r="800" spans="1:28" ht="13.5" customHeight="1">
      <c r="A800" s="97"/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</row>
    <row r="801" spans="1:28" ht="13.5" customHeight="1">
      <c r="A801" s="97"/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</row>
    <row r="802" spans="1:28" ht="13.5" customHeight="1">
      <c r="A802" s="97"/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</row>
    <row r="803" spans="1:28" ht="13.5" customHeight="1">
      <c r="A803" s="97"/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</row>
    <row r="804" spans="1:28" ht="13.5" customHeight="1">
      <c r="A804" s="97"/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</row>
    <row r="805" spans="1:28" ht="13.5" customHeight="1">
      <c r="A805" s="97"/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</row>
    <row r="806" spans="1:28" ht="13.5" customHeight="1">
      <c r="A806" s="97"/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</row>
    <row r="807" spans="1:28" ht="13.5" customHeight="1">
      <c r="A807" s="97"/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</row>
    <row r="808" spans="1:28" ht="13.5" customHeight="1">
      <c r="A808" s="97"/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</row>
    <row r="809" spans="1:28" ht="13.5" customHeight="1">
      <c r="A809" s="97"/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</row>
    <row r="810" spans="1:28" ht="13.5" customHeight="1">
      <c r="A810" s="97"/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</row>
    <row r="811" spans="1:28" ht="13.5" customHeight="1">
      <c r="A811" s="97"/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</row>
    <row r="812" spans="1:28" ht="13.5" customHeight="1">
      <c r="A812" s="97"/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</row>
    <row r="813" spans="1:28" ht="13.5" customHeight="1">
      <c r="A813" s="97"/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</row>
    <row r="814" spans="1:28" ht="13.5" customHeight="1">
      <c r="A814" s="97"/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</row>
    <row r="815" spans="1:28" ht="13.5" customHeight="1">
      <c r="A815" s="97"/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</row>
    <row r="816" spans="1:28" ht="13.5" customHeight="1">
      <c r="A816" s="97"/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</row>
    <row r="817" spans="1:28" ht="13.5" customHeight="1">
      <c r="A817" s="97"/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</row>
    <row r="818" spans="1:28" ht="13.5" customHeight="1">
      <c r="A818" s="97"/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</row>
    <row r="819" spans="1:28" ht="13.5" customHeight="1">
      <c r="A819" s="97"/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</row>
    <row r="820" spans="1:28" ht="13.5" customHeight="1">
      <c r="A820" s="97"/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</row>
    <row r="821" spans="1:28" ht="13.5" customHeight="1">
      <c r="A821" s="97"/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</row>
    <row r="822" spans="1:28" ht="13.5" customHeight="1">
      <c r="A822" s="97"/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</row>
    <row r="823" spans="1:28" ht="13.5" customHeight="1">
      <c r="A823" s="97"/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</row>
    <row r="824" spans="1:28" ht="13.5" customHeight="1">
      <c r="A824" s="97"/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</row>
    <row r="825" spans="1:28" ht="13.5" customHeight="1">
      <c r="A825" s="97"/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</row>
    <row r="826" spans="1:28" ht="13.5" customHeight="1">
      <c r="A826" s="97"/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</row>
    <row r="827" spans="1:28" ht="13.5" customHeight="1">
      <c r="A827" s="97"/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</row>
    <row r="828" spans="1:28" ht="13.5" customHeight="1">
      <c r="A828" s="97"/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</row>
    <row r="829" spans="1:28" ht="13.5" customHeight="1">
      <c r="A829" s="97"/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</row>
    <row r="830" spans="1:28" ht="13.5" customHeight="1">
      <c r="A830" s="97"/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</row>
    <row r="831" spans="1:28" ht="13.5" customHeight="1">
      <c r="A831" s="97"/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</row>
    <row r="832" spans="1:28" ht="13.5" customHeight="1">
      <c r="A832" s="97"/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</row>
    <row r="833" spans="1:28" ht="13.5" customHeight="1">
      <c r="A833" s="97"/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</row>
    <row r="834" spans="1:28" ht="13.5" customHeight="1">
      <c r="A834" s="97"/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</row>
    <row r="835" spans="1:28" ht="13.5" customHeight="1">
      <c r="A835" s="97"/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</row>
    <row r="836" spans="1:28" ht="13.5" customHeight="1">
      <c r="A836" s="97"/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</row>
    <row r="837" spans="1:28" ht="13.5" customHeight="1">
      <c r="A837" s="97"/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</row>
    <row r="838" spans="1:28" ht="13.5" customHeight="1">
      <c r="A838" s="97"/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</row>
    <row r="839" spans="1:28" ht="13.5" customHeight="1">
      <c r="A839" s="97"/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</row>
    <row r="840" spans="1:28" ht="13.5" customHeight="1">
      <c r="A840" s="97"/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</row>
    <row r="841" spans="1:28" ht="13.5" customHeight="1">
      <c r="A841" s="97"/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</row>
    <row r="842" spans="1:28" ht="13.5" customHeight="1">
      <c r="A842" s="97"/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</row>
    <row r="843" spans="1:28" ht="13.5" customHeight="1">
      <c r="A843" s="97"/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</row>
    <row r="844" spans="1:28" ht="13.5" customHeight="1">
      <c r="A844" s="97"/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</row>
    <row r="845" spans="1:28" ht="13.5" customHeight="1">
      <c r="A845" s="97"/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</row>
    <row r="846" spans="1:28" ht="13.5" customHeight="1">
      <c r="A846" s="97"/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</row>
    <row r="847" spans="1:28" ht="13.5" customHeight="1">
      <c r="A847" s="97"/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</row>
    <row r="848" spans="1:28" ht="13.5" customHeight="1">
      <c r="A848" s="97"/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</row>
    <row r="849" spans="1:28" ht="13.5" customHeight="1">
      <c r="A849" s="97"/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</row>
    <row r="850" spans="1:28" ht="13.5" customHeight="1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</row>
    <row r="851" spans="1:28" ht="13.5" customHeight="1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</row>
    <row r="852" spans="1:28" ht="13.5" customHeight="1">
      <c r="A852" s="97"/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</row>
    <row r="853" spans="1:28" ht="13.5" customHeight="1">
      <c r="A853" s="97"/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</row>
    <row r="854" spans="1:28" ht="13.5" customHeight="1">
      <c r="A854" s="97"/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</row>
    <row r="855" spans="1:28" ht="13.5" customHeight="1">
      <c r="A855" s="97"/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</row>
    <row r="856" spans="1:28" ht="13.5" customHeight="1">
      <c r="A856" s="97"/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</row>
    <row r="857" spans="1:28" ht="13.5" customHeight="1">
      <c r="A857" s="97"/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</row>
    <row r="858" spans="1:28" ht="13.5" customHeight="1">
      <c r="A858" s="97"/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</row>
    <row r="859" spans="1:28" ht="13.5" customHeight="1">
      <c r="A859" s="97"/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</row>
    <row r="860" spans="1:28" ht="13.5" customHeight="1">
      <c r="A860" s="97"/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</row>
    <row r="861" spans="1:28" ht="13.5" customHeight="1">
      <c r="A861" s="97"/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</row>
    <row r="862" spans="1:28" ht="13.5" customHeight="1">
      <c r="A862" s="97"/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</row>
    <row r="863" spans="1:28" ht="13.5" customHeight="1">
      <c r="A863" s="97"/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</row>
    <row r="864" spans="1:28" ht="13.5" customHeight="1">
      <c r="A864" s="97"/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</row>
    <row r="865" spans="1:28" ht="13.5" customHeight="1">
      <c r="A865" s="97"/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</row>
    <row r="866" spans="1:28" ht="13.5" customHeight="1">
      <c r="A866" s="97"/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</row>
    <row r="867" spans="1:28" ht="13.5" customHeight="1">
      <c r="A867" s="97"/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</row>
    <row r="868" spans="1:28" ht="13.5" customHeight="1">
      <c r="A868" s="97"/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</row>
    <row r="869" spans="1:28" ht="13.5" customHeight="1">
      <c r="A869" s="97"/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</row>
    <row r="870" spans="1:28" ht="13.5" customHeight="1">
      <c r="A870" s="97"/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</row>
    <row r="871" spans="1:28" ht="13.5" customHeight="1">
      <c r="A871" s="97"/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</row>
    <row r="872" spans="1:28" ht="13.5" customHeight="1">
      <c r="A872" s="97"/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</row>
    <row r="873" spans="1:28" ht="13.5" customHeight="1">
      <c r="A873" s="97"/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</row>
    <row r="874" spans="1:28" ht="13.5" customHeight="1">
      <c r="A874" s="97"/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</row>
    <row r="875" spans="1:28" ht="13.5" customHeight="1">
      <c r="A875" s="97"/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</row>
    <row r="876" spans="1:28" ht="13.5" customHeight="1">
      <c r="A876" s="97"/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</row>
    <row r="877" spans="1:28" ht="13.5" customHeight="1">
      <c r="A877" s="97"/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</row>
    <row r="878" spans="1:28" ht="13.5" customHeight="1">
      <c r="A878" s="97"/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</row>
    <row r="879" spans="1:28" ht="13.5" customHeight="1">
      <c r="A879" s="97"/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</row>
    <row r="880" spans="1:28" ht="13.5" customHeight="1">
      <c r="A880" s="97"/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</row>
    <row r="881" spans="1:28" ht="13.5" customHeight="1">
      <c r="A881" s="97"/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</row>
    <row r="882" spans="1:28" ht="13.5" customHeight="1">
      <c r="A882" s="97"/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</row>
    <row r="883" spans="1:28" ht="13.5" customHeight="1">
      <c r="A883" s="97"/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</row>
    <row r="884" spans="1:28" ht="13.5" customHeight="1">
      <c r="A884" s="97"/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</row>
    <row r="885" spans="1:28" ht="13.5" customHeight="1">
      <c r="A885" s="97"/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</row>
    <row r="886" spans="1:28" ht="13.5" customHeight="1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</row>
    <row r="887" spans="1:28" ht="13.5" customHeight="1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</row>
    <row r="888" spans="1:28" ht="13.5" customHeight="1">
      <c r="A888" s="97"/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</row>
    <row r="889" spans="1:28" ht="13.5" customHeight="1">
      <c r="A889" s="97"/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</row>
    <row r="890" spans="1:28" ht="13.5" customHeight="1">
      <c r="A890" s="97"/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</row>
    <row r="891" spans="1:28" ht="13.5" customHeight="1">
      <c r="A891" s="97"/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</row>
    <row r="892" spans="1:28" ht="13.5" customHeight="1">
      <c r="A892" s="97"/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</row>
    <row r="893" spans="1:28" ht="13.5" customHeight="1">
      <c r="A893" s="97"/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</row>
    <row r="894" spans="1:28" ht="13.5" customHeight="1">
      <c r="A894" s="97"/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</row>
    <row r="895" spans="1:28" ht="13.5" customHeight="1">
      <c r="A895" s="97"/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</row>
    <row r="896" spans="1:28" ht="13.5" customHeight="1">
      <c r="A896" s="97"/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</row>
    <row r="897" spans="1:28" ht="13.5" customHeight="1">
      <c r="A897" s="97"/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</row>
    <row r="898" spans="1:28" ht="13.5" customHeight="1">
      <c r="A898" s="97"/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</row>
    <row r="899" spans="1:28" ht="13.5" customHeight="1">
      <c r="A899" s="97"/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</row>
    <row r="900" spans="1:28" ht="13.5" customHeight="1">
      <c r="A900" s="97"/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</row>
    <row r="901" spans="1:28" ht="13.5" customHeight="1">
      <c r="A901" s="97"/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</row>
    <row r="902" spans="1:28" ht="13.5" customHeight="1">
      <c r="A902" s="97"/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</row>
    <row r="903" spans="1:28" ht="13.5" customHeight="1">
      <c r="A903" s="97"/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</row>
    <row r="904" spans="1:28" ht="13.5" customHeight="1">
      <c r="A904" s="97"/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</row>
    <row r="905" spans="1:28" ht="13.5" customHeight="1">
      <c r="A905" s="97"/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</row>
    <row r="906" spans="1:28" ht="13.5" customHeight="1">
      <c r="A906" s="97"/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</row>
    <row r="907" spans="1:28" ht="13.5" customHeight="1">
      <c r="A907" s="97"/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</row>
    <row r="908" spans="1:28" ht="13.5" customHeight="1">
      <c r="A908" s="97"/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</row>
    <row r="909" spans="1:28" ht="13.5" customHeight="1">
      <c r="A909" s="97"/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</row>
    <row r="910" spans="1:28" ht="13.5" customHeight="1">
      <c r="A910" s="97"/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</row>
    <row r="911" spans="1:28" ht="13.5" customHeight="1">
      <c r="A911" s="97"/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</row>
    <row r="912" spans="1:28" ht="13.5" customHeight="1">
      <c r="A912" s="97"/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</row>
    <row r="913" spans="1:28" ht="13.5" customHeight="1">
      <c r="A913" s="97"/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</row>
    <row r="914" spans="1:28" ht="13.5" customHeight="1">
      <c r="A914" s="97"/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</row>
    <row r="915" spans="1:28" ht="13.5" customHeight="1">
      <c r="A915" s="97"/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</row>
    <row r="916" spans="1:28" ht="13.5" customHeight="1">
      <c r="A916" s="97"/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</row>
    <row r="917" spans="1:28" ht="13.5" customHeight="1">
      <c r="A917" s="97"/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</row>
    <row r="918" spans="1:28" ht="13.5" customHeight="1">
      <c r="A918" s="97"/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</row>
    <row r="919" spans="1:28" ht="13.5" customHeight="1">
      <c r="A919" s="97"/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</row>
    <row r="920" spans="1:28" ht="13.5" customHeight="1">
      <c r="A920" s="97"/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</row>
    <row r="921" spans="1:28" ht="13.5" customHeight="1">
      <c r="A921" s="97"/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</row>
    <row r="922" spans="1:28" ht="13.5" customHeight="1">
      <c r="A922" s="97"/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</row>
    <row r="923" spans="1:28" ht="13.5" customHeight="1">
      <c r="A923" s="97"/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</row>
    <row r="924" spans="1:28" ht="13.5" customHeight="1">
      <c r="A924" s="97"/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</row>
    <row r="925" spans="1:28" ht="13.5" customHeight="1">
      <c r="A925" s="97"/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</row>
    <row r="926" spans="1:28" ht="13.5" customHeight="1">
      <c r="A926" s="97"/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</row>
    <row r="927" spans="1:28" ht="13.5" customHeight="1">
      <c r="A927" s="97"/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</row>
    <row r="928" spans="1:28" ht="13.5" customHeight="1">
      <c r="A928" s="97"/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</row>
    <row r="929" spans="1:28" ht="13.5" customHeight="1">
      <c r="A929" s="97"/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</row>
    <row r="930" spans="1:28" ht="13.5" customHeight="1">
      <c r="A930" s="97"/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</row>
    <row r="931" spans="1:28" ht="13.5" customHeight="1">
      <c r="A931" s="97"/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</row>
    <row r="932" spans="1:28" ht="13.5" customHeight="1">
      <c r="A932" s="97"/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</row>
    <row r="933" spans="1:28" ht="13.5" customHeight="1">
      <c r="A933" s="97"/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</row>
    <row r="934" spans="1:28" ht="13.5" customHeight="1">
      <c r="A934" s="97"/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</row>
    <row r="935" spans="1:28" ht="13.5" customHeight="1">
      <c r="A935" s="97"/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</row>
    <row r="936" spans="1:28" ht="13.5" customHeight="1">
      <c r="A936" s="97"/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</row>
    <row r="937" spans="1:28" ht="13.5" customHeight="1">
      <c r="A937" s="97"/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</row>
    <row r="938" spans="1:28" ht="13.5" customHeight="1">
      <c r="A938" s="97"/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</row>
    <row r="939" spans="1:28" ht="13.5" customHeight="1">
      <c r="A939" s="97"/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</row>
    <row r="940" spans="1:28" ht="13.5" customHeight="1">
      <c r="A940" s="97"/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</row>
    <row r="941" spans="1:28" ht="13.5" customHeight="1">
      <c r="A941" s="97"/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</row>
    <row r="942" spans="1:28" ht="13.5" customHeight="1">
      <c r="A942" s="97"/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</row>
    <row r="943" spans="1:28" ht="13.5" customHeight="1">
      <c r="A943" s="97"/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</row>
    <row r="944" spans="1:28" ht="13.5" customHeight="1">
      <c r="A944" s="97"/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</row>
    <row r="945" spans="1:28" ht="13.5" customHeight="1">
      <c r="A945" s="97"/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</row>
    <row r="946" spans="1:28" ht="13.5" customHeight="1">
      <c r="A946" s="97"/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</row>
    <row r="947" spans="1:28" ht="13.5" customHeight="1">
      <c r="A947" s="97"/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</row>
    <row r="948" spans="1:28" ht="13.5" customHeight="1">
      <c r="A948" s="97"/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</row>
    <row r="949" spans="1:28" ht="13.5" customHeight="1">
      <c r="A949" s="97"/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</row>
    <row r="950" spans="1:28" ht="13.5" customHeight="1">
      <c r="A950" s="97"/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</row>
    <row r="951" spans="1:28" ht="13.5" customHeight="1">
      <c r="A951" s="97"/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</row>
    <row r="952" spans="1:28" ht="13.5" customHeight="1">
      <c r="A952" s="97"/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</row>
    <row r="953" spans="1:28" ht="13.5" customHeight="1">
      <c r="A953" s="97"/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</row>
    <row r="954" spans="1:28" ht="13.5" customHeight="1">
      <c r="A954" s="97"/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</row>
    <row r="955" spans="1:28" ht="13.5" customHeight="1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</row>
    <row r="956" spans="1:28" ht="13.5" customHeight="1">
      <c r="A956" s="97"/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</row>
    <row r="957" spans="1:28" ht="13.5" customHeight="1">
      <c r="A957" s="97"/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</row>
    <row r="958" spans="1:28" ht="13.5" customHeight="1">
      <c r="A958" s="97"/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</row>
    <row r="959" spans="1:28" ht="13.5" customHeight="1">
      <c r="A959" s="97"/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</row>
    <row r="960" spans="1:28" ht="13.5" customHeight="1">
      <c r="A960" s="97"/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</row>
    <row r="961" spans="1:28" ht="13.5" customHeight="1">
      <c r="A961" s="97"/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</row>
    <row r="962" spans="1:28" ht="13.5" customHeight="1">
      <c r="A962" s="97"/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</row>
    <row r="963" spans="1:28" ht="13.5" customHeight="1">
      <c r="A963" s="97"/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</row>
    <row r="964" spans="1:28" ht="13.5" customHeight="1">
      <c r="A964" s="97"/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</row>
    <row r="965" spans="1:28" ht="13.5" customHeight="1">
      <c r="A965" s="97"/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</row>
    <row r="966" spans="1:28" ht="13.5" customHeight="1">
      <c r="A966" s="97"/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</row>
    <row r="967" spans="1:28" ht="13.5" customHeight="1">
      <c r="A967" s="97"/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</row>
    <row r="968" spans="1:28" ht="13.5" customHeight="1">
      <c r="A968" s="97"/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</row>
    <row r="969" spans="1:28" ht="13.5" customHeight="1">
      <c r="A969" s="97"/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</row>
    <row r="970" spans="1:28" ht="13.5" customHeight="1">
      <c r="A970" s="97"/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</row>
    <row r="971" spans="1:28" ht="13.5" customHeight="1">
      <c r="A971" s="97"/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</row>
    <row r="972" spans="1:28" ht="13.5" customHeight="1">
      <c r="A972" s="97"/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</row>
    <row r="973" spans="1:28" ht="13.5" customHeight="1">
      <c r="A973" s="97"/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</row>
    <row r="974" spans="1:28" ht="13.5" customHeight="1">
      <c r="A974" s="97"/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</row>
    <row r="975" spans="1:28" ht="13.5" customHeight="1">
      <c r="A975" s="97"/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</row>
    <row r="976" spans="1:28" ht="13.5" customHeight="1">
      <c r="A976" s="97"/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</row>
    <row r="977" spans="1:28" ht="13.5" customHeight="1">
      <c r="A977" s="97"/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</row>
    <row r="978" spans="1:28" ht="13.5" customHeight="1">
      <c r="A978" s="97"/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</row>
    <row r="979" spans="1:28" ht="13.5" customHeight="1">
      <c r="A979" s="97"/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</row>
    <row r="980" spans="1:28" ht="13.5" customHeight="1">
      <c r="A980" s="97"/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</row>
    <row r="981" spans="1:28" ht="13.5" customHeight="1">
      <c r="A981" s="97"/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</row>
    <row r="982" spans="1:28" ht="13.5" customHeight="1">
      <c r="A982" s="97"/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</row>
    <row r="983" spans="1:28" ht="13.5" customHeight="1">
      <c r="A983" s="97"/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</row>
    <row r="984" spans="1:28" ht="13.5" customHeight="1">
      <c r="A984" s="97"/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</row>
    <row r="985" spans="1:28" ht="13.5" customHeight="1">
      <c r="A985" s="97"/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</row>
    <row r="986" spans="1:28" ht="13.5" customHeight="1">
      <c r="A986" s="97"/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</row>
    <row r="987" spans="1:28" ht="13.5" customHeight="1">
      <c r="A987" s="97"/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</row>
    <row r="988" spans="1:28" ht="13.5" customHeight="1">
      <c r="A988" s="97"/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</row>
    <row r="989" spans="1:28" ht="13.5" customHeight="1">
      <c r="A989" s="97"/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</row>
    <row r="990" spans="1:28" ht="13.5" customHeight="1">
      <c r="A990" s="97"/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</row>
    <row r="991" spans="1:28" ht="13.5" customHeight="1">
      <c r="A991" s="97"/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</row>
    <row r="992" spans="1:28" ht="13.5" customHeight="1">
      <c r="A992" s="97"/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</row>
    <row r="993" spans="1:28" ht="13.5" customHeight="1">
      <c r="A993" s="97"/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</row>
    <row r="994" spans="1:28" ht="13.5" customHeight="1">
      <c r="A994" s="97"/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</row>
    <row r="995" spans="1:28" ht="13.5" customHeight="1">
      <c r="A995" s="97"/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</row>
    <row r="996" spans="1:28" ht="13.5" customHeight="1">
      <c r="A996" s="97"/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</row>
    <row r="997" spans="1:28" ht="13.5" customHeight="1">
      <c r="A997" s="97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</row>
    <row r="998" spans="1:28" ht="13.5" customHeight="1">
      <c r="A998" s="97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</row>
    <row r="999" spans="1:28" ht="13.5" customHeight="1">
      <c r="A999" s="97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</row>
    <row r="1000" spans="1:28" ht="13.5" customHeight="1">
      <c r="A1000" s="97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</row>
  </sheetData>
  <mergeCells count="5">
    <mergeCell ref="C17:O17"/>
    <mergeCell ref="C18:O18"/>
    <mergeCell ref="C19:O19"/>
    <mergeCell ref="C20:O20"/>
    <mergeCell ref="C21:O21"/>
  </mergeCells>
  <conditionalFormatting sqref="Q2 S2 U2 W2 Y2 Q4 S4 U4 W4 Y4 Q6 S6 U6 W6 Y6 Q8 S8 U8 W8 Y8 Q10 S10 U10 W10 Y10 Q12 S12 U12 W12 Y12 Q14 S14 U14 W14 Y14">
    <cfRule type="cellIs" dxfId="2" priority="1" stopIfTrue="1" operator="equal">
      <formula>1</formula>
    </cfRule>
  </conditionalFormatting>
  <conditionalFormatting sqref="Q2 S2 U2 W2 Y2 Q4 S4 U4 W4 Y4 Q6 S6 U6 W6 Y6 Q8 S8 U8 W8 Y8 Q10 S10 U10 W10 Y10 Q12 S12 U12 W12 Y12 Q14 S14 U14 W14 Y14">
    <cfRule type="cellIs" dxfId="1" priority="2" stopIfTrue="1" operator="equal">
      <formula>2</formula>
    </cfRule>
  </conditionalFormatting>
  <conditionalFormatting sqref="Q2 S2 U2 W2 Y2 Q4 S4 U4 W4 Y4 Q6 S6 U6 W6 Y6 Q8 S8 U8 W8 Y8 Q10 S10 U10 W10 Y10 Q12 S12 U12 W12 Y12 Q14 S14 U14 W14 Y14">
    <cfRule type="cellIs" dxfId="0" priority="3" stopIfTrue="1" operator="equal">
      <formula>3</formula>
    </cfRule>
  </conditionalFormatting>
  <pageMargins left="0" right="0" top="0.39409448818897641" bottom="0.39409448818897641" header="0" footer="0"/>
  <pageSetup pageOrder="overThenDown" orientation="landscape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000"/>
  <sheetViews>
    <sheetView tabSelected="1" workbookViewId="0">
      <selection activeCell="G16" sqref="G16"/>
    </sheetView>
  </sheetViews>
  <sheetFormatPr baseColWidth="10" defaultColWidth="14.44140625" defaultRowHeight="15" customHeight="1"/>
  <cols>
    <col min="1" max="1" width="12.6640625" customWidth="1"/>
    <col min="2" max="2" width="11.6640625" customWidth="1"/>
    <col min="3" max="3" width="10.44140625" customWidth="1"/>
    <col min="4" max="4" width="12.6640625" customWidth="1"/>
    <col min="5" max="5" width="11.6640625" customWidth="1"/>
    <col min="6" max="6" width="12.6640625" customWidth="1"/>
    <col min="7" max="7" width="19.88671875" customWidth="1"/>
    <col min="8" max="8" width="3.5546875" customWidth="1"/>
    <col min="9" max="11" width="11.109375" customWidth="1"/>
    <col min="12" max="18" width="3.5546875" customWidth="1"/>
    <col min="19" max="26" width="11.109375" customWidth="1"/>
  </cols>
  <sheetData>
    <row r="1" spans="1:17" ht="14.25" customHeight="1">
      <c r="A1" s="17"/>
      <c r="B1" s="17"/>
      <c r="C1" s="17"/>
      <c r="D1" s="17"/>
      <c r="F1" s="17"/>
      <c r="G1" s="17"/>
      <c r="H1" s="17"/>
      <c r="I1" s="17"/>
      <c r="L1" s="5"/>
      <c r="M1" s="105"/>
      <c r="N1" s="5"/>
      <c r="O1" s="5"/>
      <c r="P1" s="5"/>
    </row>
    <row r="2" spans="1:17" ht="14.25" customHeight="1" thickBot="1">
      <c r="A2" s="17"/>
      <c r="B2" s="17"/>
      <c r="C2" s="17"/>
      <c r="F2" s="17"/>
      <c r="G2" s="17"/>
      <c r="H2" s="17"/>
      <c r="I2" s="17"/>
      <c r="L2" s="5"/>
      <c r="M2" s="2">
        <v>4</v>
      </c>
      <c r="N2" s="2">
        <v>5</v>
      </c>
      <c r="O2" s="2">
        <v>4</v>
      </c>
      <c r="P2" s="5"/>
    </row>
    <row r="3" spans="1:17" ht="14.25" customHeight="1" thickBot="1">
      <c r="A3" s="17"/>
      <c r="B3" s="106" t="s">
        <v>227</v>
      </c>
      <c r="C3" s="140"/>
      <c r="D3" s="161"/>
      <c r="E3" s="161"/>
      <c r="F3" s="108"/>
      <c r="G3" s="109"/>
      <c r="H3" s="17"/>
      <c r="I3" s="17"/>
      <c r="L3" s="5"/>
      <c r="M3" s="2">
        <v>8</v>
      </c>
      <c r="N3" s="2">
        <v>2</v>
      </c>
      <c r="O3" s="2">
        <v>6</v>
      </c>
      <c r="P3" s="5"/>
    </row>
    <row r="4" spans="1:17" ht="14.25" customHeight="1">
      <c r="A4" s="110" t="s">
        <v>228</v>
      </c>
      <c r="B4" s="17"/>
      <c r="C4" s="17"/>
      <c r="D4" s="17"/>
      <c r="E4" s="17" t="str">
        <f>BAHTTEXT(394464)</f>
        <v>สามแสนเก้าหมื่นสี่พันสี่ร้อยหกสิบสี่บาทถ้วน</v>
      </c>
      <c r="F4" s="17"/>
      <c r="G4" s="17"/>
      <c r="H4" s="17"/>
      <c r="I4" s="17"/>
      <c r="L4" s="5"/>
      <c r="M4" s="2">
        <v>3</v>
      </c>
      <c r="N4" s="2">
        <v>3</v>
      </c>
      <c r="O4" s="2">
        <v>4</v>
      </c>
      <c r="P4" s="10"/>
    </row>
    <row r="5" spans="1:17" ht="14.25" customHeight="1">
      <c r="A5" s="10" t="s">
        <v>229</v>
      </c>
      <c r="B5" s="17"/>
      <c r="C5" s="17"/>
      <c r="D5" s="17"/>
      <c r="E5" s="17">
        <v>200</v>
      </c>
      <c r="F5" s="17"/>
      <c r="G5" s="17"/>
      <c r="H5" s="17"/>
      <c r="I5" s="17"/>
      <c r="L5" s="5"/>
      <c r="M5" s="5"/>
      <c r="N5" s="5"/>
      <c r="O5" s="5"/>
      <c r="P5" s="5"/>
    </row>
    <row r="6" spans="1:17" ht="14.25" customHeight="1">
      <c r="A6" s="111" t="s">
        <v>230</v>
      </c>
      <c r="B6" s="17"/>
      <c r="C6" s="17"/>
      <c r="D6" s="17"/>
      <c r="E6" s="17" t="s">
        <v>231</v>
      </c>
      <c r="F6" s="17"/>
      <c r="G6" s="17"/>
      <c r="H6" s="17"/>
      <c r="I6" s="17"/>
    </row>
    <row r="7" spans="1:17" ht="14.25" customHeight="1">
      <c r="A7" s="112" t="s">
        <v>254</v>
      </c>
      <c r="B7" s="17"/>
      <c r="C7" s="17"/>
      <c r="D7" s="17"/>
      <c r="E7" s="17"/>
      <c r="F7" s="139" t="s">
        <v>258</v>
      </c>
      <c r="G7" s="17"/>
      <c r="H7" s="17"/>
      <c r="I7" s="17"/>
      <c r="L7" s="5"/>
      <c r="M7" s="5"/>
      <c r="N7" s="5"/>
      <c r="O7" s="5"/>
      <c r="P7" s="10"/>
      <c r="Q7" s="17"/>
    </row>
    <row r="8" spans="1:17" ht="14.25" customHeight="1">
      <c r="A8" s="6" t="s">
        <v>232</v>
      </c>
      <c r="B8" s="17"/>
      <c r="C8" s="17"/>
      <c r="D8" s="17"/>
      <c r="E8" s="17"/>
      <c r="F8" s="17"/>
      <c r="G8" s="17"/>
      <c r="H8" s="17"/>
      <c r="I8" s="17"/>
      <c r="L8" s="5"/>
      <c r="M8" s="2">
        <v>2</v>
      </c>
      <c r="N8" s="2">
        <v>4</v>
      </c>
      <c r="O8" s="2">
        <v>3</v>
      </c>
      <c r="P8" s="5"/>
    </row>
    <row r="9" spans="1:17" ht="14.25" customHeight="1">
      <c r="A9" s="15" t="s">
        <v>256</v>
      </c>
      <c r="B9" s="17"/>
      <c r="C9" s="17"/>
      <c r="D9" s="17"/>
      <c r="E9" s="17"/>
      <c r="F9" s="17"/>
      <c r="G9" s="17"/>
      <c r="H9" s="17"/>
      <c r="I9" s="17"/>
      <c r="L9" s="5"/>
      <c r="M9" s="2">
        <v>2</v>
      </c>
      <c r="N9" s="2">
        <v>8</v>
      </c>
      <c r="O9" s="2">
        <v>7</v>
      </c>
      <c r="P9" s="5"/>
    </row>
    <row r="10" spans="1:17" ht="14.25" customHeight="1">
      <c r="A10" s="12" t="s">
        <v>233</v>
      </c>
      <c r="B10" s="17"/>
      <c r="C10" s="17"/>
      <c r="D10" s="17"/>
      <c r="E10" s="17"/>
      <c r="F10" s="17"/>
      <c r="G10" s="17"/>
      <c r="H10" s="17"/>
      <c r="I10" s="17"/>
      <c r="L10" s="5"/>
      <c r="M10" s="2">
        <v>0</v>
      </c>
      <c r="N10" s="2">
        <v>2</v>
      </c>
      <c r="O10" s="2">
        <v>2</v>
      </c>
      <c r="P10" s="5"/>
    </row>
    <row r="11" spans="1:17" ht="14.25" customHeight="1">
      <c r="A11" s="113" t="s">
        <v>234</v>
      </c>
      <c r="B11" s="17"/>
      <c r="C11" s="17"/>
      <c r="D11" s="17"/>
      <c r="E11" s="17"/>
      <c r="F11" s="17"/>
      <c r="G11" s="17"/>
      <c r="H11" s="17"/>
      <c r="I11" s="17"/>
      <c r="L11" s="5"/>
      <c r="M11" s="2">
        <v>4</v>
      </c>
      <c r="N11" s="2">
        <v>1</v>
      </c>
      <c r="O11" s="2">
        <v>0</v>
      </c>
      <c r="P11" s="5"/>
    </row>
    <row r="12" spans="1:17" ht="14.25" customHeight="1">
      <c r="A12" s="114" t="s">
        <v>255</v>
      </c>
      <c r="B12" s="17"/>
      <c r="C12" s="17"/>
      <c r="D12" s="17"/>
      <c r="E12" s="139"/>
      <c r="F12" s="17"/>
      <c r="G12" s="17"/>
      <c r="H12" s="17"/>
      <c r="I12" s="17"/>
      <c r="L12" s="5"/>
      <c r="M12" s="105"/>
      <c r="N12" s="5"/>
      <c r="O12" s="5"/>
      <c r="P12" s="5"/>
    </row>
    <row r="13" spans="1:17" ht="14.25" customHeight="1">
      <c r="A13" s="14" t="s">
        <v>235</v>
      </c>
      <c r="B13" s="17"/>
      <c r="C13" s="17"/>
      <c r="D13" s="17"/>
      <c r="E13" s="17"/>
      <c r="F13" s="17"/>
      <c r="G13" s="17"/>
      <c r="H13" s="17"/>
      <c r="I13" s="17"/>
    </row>
    <row r="14" spans="1:17" ht="14.25" customHeight="1">
      <c r="A14" s="115" t="s">
        <v>253</v>
      </c>
      <c r="B14" s="17"/>
      <c r="C14" s="17"/>
      <c r="D14" s="17"/>
      <c r="E14" s="17"/>
      <c r="F14" s="17"/>
      <c r="G14" s="17"/>
      <c r="H14" s="17"/>
      <c r="I14" s="17"/>
      <c r="L14" s="5"/>
      <c r="M14" s="5"/>
      <c r="N14" s="5"/>
      <c r="O14" s="5"/>
      <c r="P14" s="5"/>
      <c r="Q14" s="5"/>
    </row>
    <row r="15" spans="1:17" ht="14.25" customHeight="1">
      <c r="A15" s="116" t="s">
        <v>252</v>
      </c>
      <c r="B15" s="117"/>
      <c r="C15" s="17"/>
      <c r="D15" s="17"/>
      <c r="E15" s="17"/>
      <c r="F15" s="17"/>
      <c r="G15" s="17"/>
      <c r="H15" s="17"/>
      <c r="I15" s="17"/>
      <c r="L15" s="10"/>
      <c r="M15" s="118">
        <v>2</v>
      </c>
      <c r="Q15" s="5"/>
    </row>
    <row r="16" spans="1:17" ht="14.25" customHeight="1">
      <c r="A16" s="2" t="s">
        <v>236</v>
      </c>
      <c r="B16" s="17"/>
      <c r="C16" s="17"/>
      <c r="D16" s="17"/>
      <c r="E16" s="119"/>
      <c r="F16" s="139"/>
      <c r="G16" s="17"/>
      <c r="H16" s="17"/>
      <c r="I16" s="17"/>
      <c r="L16" s="5"/>
      <c r="P16" s="119">
        <v>1</v>
      </c>
      <c r="Q16" s="5"/>
    </row>
    <row r="17" spans="1:18" ht="14.25" customHeight="1">
      <c r="A17" s="17"/>
      <c r="B17" s="120"/>
      <c r="C17" s="17"/>
      <c r="D17" s="17"/>
      <c r="E17" s="17"/>
      <c r="F17" s="17"/>
      <c r="G17" s="17"/>
      <c r="H17" s="17"/>
      <c r="I17" s="17"/>
      <c r="L17" s="5"/>
      <c r="M17" s="120">
        <v>3</v>
      </c>
      <c r="N17" s="2">
        <v>1</v>
      </c>
      <c r="Q17" s="5"/>
    </row>
    <row r="18" spans="1:18" ht="14.25" customHeight="1">
      <c r="A18" s="17"/>
      <c r="B18" s="17"/>
      <c r="C18" s="17"/>
      <c r="D18" s="120"/>
      <c r="E18" s="17"/>
      <c r="F18" s="17"/>
      <c r="G18" s="17"/>
      <c r="H18" s="17"/>
      <c r="I18" s="17"/>
      <c r="L18" s="5"/>
      <c r="M18" s="2">
        <v>2</v>
      </c>
      <c r="O18" s="120">
        <v>3</v>
      </c>
      <c r="Q18" s="5"/>
    </row>
    <row r="19" spans="1:18" ht="14.25" customHeight="1">
      <c r="A19" s="17"/>
      <c r="B19" s="17"/>
      <c r="C19" s="17"/>
      <c r="D19" s="17"/>
      <c r="E19" s="17"/>
      <c r="F19" s="17"/>
      <c r="G19" s="17"/>
      <c r="H19" s="17"/>
      <c r="I19" s="17"/>
      <c r="L19" s="5"/>
      <c r="M19" s="2">
        <v>1</v>
      </c>
      <c r="N19" s="2">
        <v>8</v>
      </c>
      <c r="Q19" s="5"/>
    </row>
    <row r="20" spans="1:18" ht="14.25" customHeight="1">
      <c r="A20" s="17"/>
      <c r="B20" s="17"/>
      <c r="C20" s="17"/>
      <c r="D20" s="17"/>
      <c r="E20" s="17"/>
      <c r="F20" s="17"/>
      <c r="G20" s="17"/>
      <c r="H20" s="17"/>
      <c r="I20" s="17"/>
      <c r="L20" s="5"/>
      <c r="M20" s="5"/>
      <c r="N20" s="105"/>
      <c r="O20" s="5"/>
      <c r="P20" s="5"/>
      <c r="Q20" s="5"/>
    </row>
    <row r="21" spans="1:18" ht="14.25" customHeight="1">
      <c r="A21" s="17"/>
      <c r="B21" s="17"/>
      <c r="C21" s="17"/>
      <c r="D21" s="17"/>
      <c r="E21" s="17"/>
      <c r="F21" s="17"/>
      <c r="G21" s="17"/>
      <c r="H21" s="17"/>
      <c r="I21" s="17"/>
      <c r="L21" s="17"/>
      <c r="M21" s="17"/>
      <c r="N21" s="17"/>
      <c r="O21" s="17"/>
      <c r="P21" s="17"/>
      <c r="Q21" s="17"/>
    </row>
    <row r="22" spans="1:18" ht="14.25" customHeight="1">
      <c r="A22" s="17"/>
      <c r="B22" s="17"/>
      <c r="C22" s="17"/>
      <c r="D22" s="17"/>
      <c r="E22" s="17"/>
      <c r="F22" s="17"/>
      <c r="G22" s="17"/>
      <c r="H22" s="17"/>
      <c r="I22" s="17"/>
      <c r="L22" s="5"/>
      <c r="M22" s="105"/>
      <c r="N22" s="5"/>
      <c r="O22" s="5"/>
      <c r="P22" s="105"/>
      <c r="Q22" s="5"/>
    </row>
    <row r="23" spans="1:18" ht="14.25" customHeight="1">
      <c r="A23" s="17"/>
      <c r="B23" s="17"/>
      <c r="C23" s="17"/>
      <c r="D23" s="17"/>
      <c r="E23" s="17"/>
      <c r="F23" s="17"/>
      <c r="G23" s="17"/>
      <c r="H23" s="17"/>
      <c r="I23" s="17"/>
      <c r="L23" s="5"/>
      <c r="M23" s="2">
        <v>7</v>
      </c>
      <c r="N23" s="2">
        <v>6</v>
      </c>
      <c r="O23" s="2">
        <v>8</v>
      </c>
      <c r="P23" s="2">
        <v>4</v>
      </c>
      <c r="Q23" s="5"/>
    </row>
    <row r="24" spans="1:18" ht="14.25" customHeight="1">
      <c r="A24" s="17"/>
      <c r="B24" s="17"/>
      <c r="C24" s="17"/>
      <c r="D24" s="17"/>
      <c r="E24" s="17"/>
      <c r="F24" s="17"/>
      <c r="G24" s="17"/>
      <c r="H24" s="17"/>
      <c r="I24" s="17"/>
      <c r="L24" s="5"/>
      <c r="M24" s="2">
        <v>9</v>
      </c>
      <c r="N24" s="2">
        <v>2</v>
      </c>
      <c r="O24" s="2">
        <v>3</v>
      </c>
      <c r="P24" s="2">
        <v>8</v>
      </c>
      <c r="Q24" s="5"/>
    </row>
    <row r="25" spans="1:18" ht="14.25" customHeight="1">
      <c r="A25" s="17"/>
      <c r="B25" s="17"/>
      <c r="C25" s="17"/>
      <c r="D25" s="17"/>
      <c r="E25" s="17"/>
      <c r="F25" s="17"/>
      <c r="G25" s="17"/>
      <c r="H25" s="17"/>
      <c r="I25" s="17"/>
      <c r="L25" s="5"/>
      <c r="M25" s="2">
        <v>0</v>
      </c>
      <c r="N25" s="2">
        <v>0</v>
      </c>
      <c r="O25" s="2">
        <v>7</v>
      </c>
      <c r="P25" s="2">
        <v>5</v>
      </c>
      <c r="Q25" s="5"/>
    </row>
    <row r="26" spans="1:18" ht="14.25" customHeight="1">
      <c r="A26" s="17"/>
      <c r="B26" s="17"/>
      <c r="C26" s="17"/>
      <c r="D26" s="17"/>
      <c r="E26" s="17"/>
      <c r="F26" s="17"/>
      <c r="G26" s="17"/>
      <c r="H26" s="17"/>
      <c r="I26" s="17"/>
      <c r="L26" s="5"/>
      <c r="M26" s="2">
        <v>9</v>
      </c>
      <c r="N26" s="2">
        <v>2</v>
      </c>
      <c r="O26" s="2">
        <v>3</v>
      </c>
      <c r="P26" s="2">
        <v>0</v>
      </c>
      <c r="Q26" s="5"/>
    </row>
    <row r="27" spans="1:18" ht="14.25" customHeight="1">
      <c r="A27" s="17"/>
      <c r="B27" s="17"/>
      <c r="C27" s="17"/>
      <c r="D27" s="17"/>
      <c r="E27" s="17"/>
      <c r="F27" s="17"/>
      <c r="G27" s="17"/>
      <c r="H27" s="17"/>
      <c r="I27" s="17"/>
      <c r="L27" s="5"/>
      <c r="M27" s="2">
        <v>4</v>
      </c>
      <c r="N27" s="2">
        <v>1</v>
      </c>
      <c r="O27" s="2">
        <v>4</v>
      </c>
      <c r="P27" s="2">
        <v>7</v>
      </c>
      <c r="Q27" s="5"/>
    </row>
    <row r="28" spans="1:18" ht="14.25" customHeight="1">
      <c r="A28" s="17"/>
      <c r="B28" s="17"/>
      <c r="C28" s="17"/>
      <c r="D28" s="17"/>
      <c r="E28" s="17"/>
      <c r="F28" s="17"/>
      <c r="G28" s="17"/>
      <c r="H28" s="17"/>
      <c r="I28" s="17"/>
      <c r="L28" s="5"/>
      <c r="M28" s="10"/>
      <c r="N28" s="5"/>
      <c r="O28" s="5"/>
      <c r="P28" s="10"/>
      <c r="Q28" s="5"/>
    </row>
    <row r="29" spans="1:18" ht="14.25" customHeight="1">
      <c r="A29" s="17"/>
      <c r="B29" s="17"/>
      <c r="C29" s="17"/>
      <c r="D29" s="17"/>
      <c r="E29" s="17"/>
      <c r="F29" s="17"/>
      <c r="G29" s="17"/>
      <c r="H29" s="17"/>
      <c r="I29" s="17"/>
    </row>
    <row r="30" spans="1:18" ht="14.25" customHeight="1">
      <c r="A30" s="17"/>
      <c r="B30" s="17"/>
      <c r="C30" s="17"/>
      <c r="D30" s="17"/>
      <c r="E30" s="17"/>
      <c r="F30" s="17"/>
      <c r="G30" s="17"/>
      <c r="H30" s="17"/>
      <c r="I30" s="17"/>
      <c r="L30" s="5"/>
      <c r="M30" s="5"/>
      <c r="N30" s="10"/>
      <c r="O30" s="105"/>
      <c r="P30" s="5"/>
      <c r="Q30" s="5"/>
      <c r="R30" s="5"/>
    </row>
    <row r="31" spans="1:18" ht="14.25" customHeight="1">
      <c r="A31" s="17"/>
      <c r="B31" s="17"/>
      <c r="C31" s="17"/>
      <c r="D31" s="17"/>
      <c r="E31" s="17"/>
      <c r="F31" s="17"/>
      <c r="G31" s="17"/>
      <c r="H31" s="17"/>
      <c r="I31" s="17"/>
      <c r="L31" s="5"/>
      <c r="M31" s="2">
        <v>7</v>
      </c>
      <c r="N31" s="2">
        <v>0</v>
      </c>
      <c r="O31" s="2">
        <v>7</v>
      </c>
      <c r="P31" s="2">
        <v>0</v>
      </c>
      <c r="Q31" s="2">
        <v>7</v>
      </c>
      <c r="R31" s="5"/>
    </row>
    <row r="32" spans="1:18" ht="14.25" customHeight="1">
      <c r="A32" s="17"/>
      <c r="B32" s="17"/>
      <c r="C32" s="17"/>
      <c r="D32" s="17"/>
      <c r="E32" s="17"/>
      <c r="F32" s="17"/>
      <c r="G32" s="17"/>
      <c r="H32" s="17"/>
      <c r="I32" s="17"/>
      <c r="L32" s="5"/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10"/>
    </row>
    <row r="33" spans="1:18" ht="14.25" customHeight="1">
      <c r="A33" s="17"/>
      <c r="B33" s="17"/>
      <c r="C33" s="17"/>
      <c r="D33" s="17"/>
      <c r="E33" s="17"/>
      <c r="F33" s="17"/>
      <c r="G33" s="17"/>
      <c r="H33" s="17"/>
      <c r="I33" s="17"/>
      <c r="L33" s="105"/>
      <c r="M33" s="2">
        <v>7</v>
      </c>
      <c r="N33" s="2">
        <v>0</v>
      </c>
      <c r="O33" s="2">
        <v>7</v>
      </c>
      <c r="P33" s="2">
        <v>0</v>
      </c>
      <c r="Q33" s="2">
        <v>7</v>
      </c>
      <c r="R33" s="105"/>
    </row>
    <row r="34" spans="1:18" ht="14.25" customHeight="1">
      <c r="A34" s="17"/>
      <c r="B34" s="17"/>
      <c r="C34" s="17"/>
      <c r="D34" s="17"/>
      <c r="E34" s="17"/>
      <c r="F34" s="17"/>
      <c r="G34" s="17"/>
      <c r="H34" s="17"/>
      <c r="I34" s="17"/>
      <c r="L34" s="10"/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5"/>
    </row>
    <row r="35" spans="1:18" ht="14.25" customHeight="1">
      <c r="A35" s="17"/>
      <c r="B35" s="17"/>
      <c r="C35" s="17"/>
      <c r="D35" s="17"/>
      <c r="E35" s="17"/>
      <c r="F35" s="17"/>
      <c r="G35" s="17"/>
      <c r="H35" s="17"/>
      <c r="I35" s="17"/>
      <c r="L35" s="5"/>
      <c r="M35" s="2">
        <v>7</v>
      </c>
      <c r="N35" s="2">
        <v>0</v>
      </c>
      <c r="O35" s="2">
        <v>7</v>
      </c>
      <c r="P35" s="2">
        <v>0</v>
      </c>
      <c r="Q35" s="2">
        <v>7</v>
      </c>
      <c r="R35" s="5"/>
    </row>
    <row r="36" spans="1:18" ht="14.25" customHeight="1">
      <c r="A36" s="17"/>
      <c r="B36" s="17"/>
      <c r="C36" s="17"/>
      <c r="D36" s="17"/>
      <c r="E36" s="17"/>
      <c r="F36" s="17"/>
      <c r="G36" s="17"/>
      <c r="H36" s="17"/>
      <c r="I36" s="17"/>
      <c r="L36" s="5"/>
      <c r="M36" s="5"/>
      <c r="N36" s="5"/>
      <c r="O36" s="105"/>
      <c r="P36" s="10"/>
      <c r="Q36" s="5"/>
      <c r="R36" s="5"/>
    </row>
    <row r="37" spans="1:18" ht="14.25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18" ht="14.25" customHeight="1"/>
    <row r="39" spans="1:18" ht="14.25" customHeight="1"/>
    <row r="40" spans="1:18" ht="14.25" customHeight="1"/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0000000000000007" right="0.7000000000000000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I1000"/>
  <sheetViews>
    <sheetView workbookViewId="0">
      <selection activeCell="W15" sqref="W15"/>
    </sheetView>
  </sheetViews>
  <sheetFormatPr baseColWidth="10" defaultColWidth="14.44140625" defaultRowHeight="15" customHeight="1"/>
  <cols>
    <col min="1" max="1" width="10.6640625" customWidth="1"/>
    <col min="2" max="17" width="3.6640625" customWidth="1"/>
    <col min="18" max="18" width="4.44140625" customWidth="1"/>
    <col min="19" max="19" width="4.33203125" customWidth="1"/>
    <col min="20" max="20" width="4.44140625" customWidth="1"/>
    <col min="21" max="21" width="4.109375" customWidth="1"/>
    <col min="22" max="22" width="4.33203125" customWidth="1"/>
    <col min="23" max="35" width="3.6640625" customWidth="1"/>
    <col min="36" max="36" width="3.77734375" customWidth="1"/>
  </cols>
  <sheetData>
    <row r="1" spans="2:35" ht="14.25" customHeight="1"/>
    <row r="2" spans="2:35" ht="14.25" customHeight="1"/>
    <row r="3" spans="2:35" ht="14.25" customHeight="1"/>
    <row r="4" spans="2:35" ht="14.25" customHeight="1">
      <c r="B4" s="8" t="s">
        <v>237</v>
      </c>
      <c r="C4" s="8"/>
      <c r="D4" s="8"/>
      <c r="E4" s="8"/>
      <c r="F4" s="8"/>
      <c r="G4" s="8"/>
      <c r="H4" s="8"/>
      <c r="I4" s="8"/>
      <c r="J4" s="8"/>
      <c r="K4" s="8"/>
      <c r="L4" s="17"/>
      <c r="M4" s="17"/>
      <c r="N4" s="17"/>
      <c r="O4" s="17"/>
      <c r="P4" s="17"/>
      <c r="Q4" s="8" t="s">
        <v>238</v>
      </c>
      <c r="R4" s="8"/>
      <c r="S4" s="8"/>
      <c r="T4" s="8"/>
      <c r="U4" s="8"/>
      <c r="V4" s="8"/>
      <c r="W4" s="8"/>
      <c r="X4" s="8"/>
      <c r="Y4" s="8"/>
      <c r="Z4" s="8"/>
      <c r="AA4" s="157"/>
      <c r="AB4" s="157"/>
      <c r="AC4" s="157"/>
      <c r="AD4" s="157"/>
    </row>
    <row r="5" spans="2:35" ht="14.25" customHeight="1">
      <c r="B5" s="8"/>
      <c r="C5" s="4"/>
      <c r="D5" s="4"/>
      <c r="E5" s="4"/>
      <c r="F5" s="4"/>
      <c r="G5" s="4"/>
      <c r="H5" s="4"/>
      <c r="I5" s="4"/>
      <c r="J5" s="4"/>
      <c r="K5" s="8"/>
      <c r="L5" s="17"/>
      <c r="M5" s="17"/>
      <c r="N5" s="17"/>
      <c r="O5" s="17"/>
      <c r="P5" s="17"/>
      <c r="Q5" s="8"/>
      <c r="R5" s="121"/>
      <c r="S5" s="8"/>
      <c r="T5" s="121"/>
      <c r="U5" s="153"/>
      <c r="V5" s="155"/>
      <c r="W5" s="155"/>
      <c r="X5" s="6"/>
      <c r="Y5" s="6"/>
      <c r="Z5" s="8"/>
      <c r="AA5" s="157"/>
      <c r="AB5" s="157"/>
      <c r="AC5" s="157"/>
      <c r="AD5" s="157"/>
    </row>
    <row r="6" spans="2:35" ht="14.25" customHeight="1">
      <c r="B6" s="8"/>
      <c r="C6" s="4"/>
      <c r="D6" s="11"/>
      <c r="E6" s="11"/>
      <c r="F6" s="11"/>
      <c r="G6" s="4"/>
      <c r="H6" s="4"/>
      <c r="I6" s="4"/>
      <c r="J6" s="4"/>
      <c r="K6" s="8"/>
      <c r="L6" s="17"/>
      <c r="M6" s="17"/>
      <c r="N6" s="17"/>
      <c r="O6" s="17"/>
      <c r="P6" s="17"/>
      <c r="Q6" s="8"/>
      <c r="R6" s="129">
        <v>500</v>
      </c>
      <c r="S6" s="135" t="s">
        <v>15</v>
      </c>
      <c r="T6" s="129">
        <v>100</v>
      </c>
      <c r="U6" s="154" t="s">
        <v>28</v>
      </c>
      <c r="V6" s="156" t="s">
        <v>265</v>
      </c>
      <c r="W6" s="136">
        <v>2</v>
      </c>
      <c r="X6" s="159" t="s">
        <v>264</v>
      </c>
      <c r="Y6" s="132">
        <v>2</v>
      </c>
      <c r="Z6" s="8"/>
      <c r="AA6" s="158"/>
      <c r="AB6" s="158"/>
      <c r="AC6" s="158"/>
      <c r="AD6" s="158"/>
    </row>
    <row r="7" spans="2:35" ht="14.25" customHeight="1">
      <c r="B7" s="8"/>
      <c r="C7" s="4"/>
      <c r="D7" s="11"/>
      <c r="E7" s="129">
        <v>16</v>
      </c>
      <c r="F7" s="137"/>
      <c r="G7" s="138" t="s">
        <v>20</v>
      </c>
      <c r="H7" s="138"/>
      <c r="I7" s="138" t="s">
        <v>243</v>
      </c>
      <c r="J7" s="138"/>
      <c r="K7" s="135" t="s">
        <v>15</v>
      </c>
      <c r="L7" s="17"/>
      <c r="M7" s="17"/>
      <c r="N7" s="17"/>
      <c r="O7" s="17"/>
      <c r="P7" s="17"/>
      <c r="Q7" s="8"/>
      <c r="R7" s="121"/>
      <c r="S7" s="8"/>
      <c r="T7" s="121"/>
      <c r="U7" s="153"/>
      <c r="V7" s="155"/>
      <c r="W7" s="155"/>
      <c r="X7" s="6"/>
      <c r="Y7" s="6"/>
      <c r="Z7" s="8"/>
      <c r="AA7" s="157"/>
      <c r="AB7" s="157"/>
      <c r="AC7" s="157"/>
      <c r="AD7" s="157"/>
    </row>
    <row r="8" spans="2:35" ht="14.25" customHeight="1">
      <c r="B8" s="8"/>
      <c r="C8" s="4"/>
      <c r="D8" s="11"/>
      <c r="E8" s="11"/>
      <c r="F8" s="11"/>
      <c r="G8" s="4"/>
      <c r="H8" s="4"/>
      <c r="I8" s="4"/>
      <c r="J8" s="4"/>
      <c r="K8" s="8"/>
      <c r="L8" s="17"/>
      <c r="M8" s="17"/>
      <c r="N8" s="17"/>
      <c r="O8" s="17"/>
      <c r="P8" s="17"/>
      <c r="Q8" s="8"/>
      <c r="R8" s="8"/>
      <c r="S8" s="8"/>
      <c r="T8" s="8"/>
      <c r="U8" s="8"/>
      <c r="V8" s="8"/>
      <c r="W8" s="8"/>
      <c r="X8" s="8"/>
      <c r="Y8" s="8"/>
      <c r="Z8" s="8"/>
      <c r="AA8" s="157"/>
      <c r="AB8" s="157"/>
      <c r="AC8" s="157"/>
      <c r="AD8" s="157"/>
    </row>
    <row r="9" spans="2:35" ht="14.25" customHeight="1">
      <c r="B9" s="8"/>
      <c r="C9" s="4"/>
      <c r="D9" s="4"/>
      <c r="E9" s="4"/>
      <c r="F9" s="4"/>
      <c r="G9" s="4"/>
      <c r="H9" s="4"/>
      <c r="I9" s="4"/>
      <c r="J9" s="4"/>
      <c r="K9" s="8"/>
      <c r="L9" s="17"/>
      <c r="M9" s="17"/>
      <c r="N9" s="17"/>
      <c r="O9" s="17"/>
      <c r="P9" s="17"/>
    </row>
    <row r="10" spans="2:35" ht="14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2:35" ht="14.2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8" t="s">
        <v>246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2:35" ht="14.25" customHeight="1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8"/>
      <c r="R12" s="121"/>
      <c r="S12" s="6"/>
      <c r="T12" s="6"/>
      <c r="U12" s="6"/>
      <c r="V12" s="6"/>
      <c r="W12" s="6"/>
      <c r="X12" s="121"/>
      <c r="Y12" s="121"/>
      <c r="Z12" s="14"/>
      <c r="AA12" s="14"/>
      <c r="AB12" s="14"/>
      <c r="AC12" s="121"/>
      <c r="AD12" s="121"/>
      <c r="AE12" s="125"/>
      <c r="AF12" s="125"/>
      <c r="AG12" s="125"/>
      <c r="AH12" s="10"/>
      <c r="AI12" s="8"/>
    </row>
    <row r="13" spans="2:35" ht="14.2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8"/>
      <c r="R13" s="121"/>
      <c r="S13" s="6"/>
      <c r="T13" s="110"/>
      <c r="U13" s="110"/>
      <c r="V13" s="110"/>
      <c r="W13" s="6"/>
      <c r="X13" s="121"/>
      <c r="Y13" s="121"/>
      <c r="Z13" s="14"/>
      <c r="AA13" s="14"/>
      <c r="AB13" s="14"/>
      <c r="AC13" s="121"/>
      <c r="AD13" s="121"/>
      <c r="AE13" s="125"/>
      <c r="AF13" s="125"/>
      <c r="AG13" s="125"/>
      <c r="AH13" s="10"/>
      <c r="AI13" s="8"/>
    </row>
    <row r="14" spans="2:35" ht="14.25" customHeight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8"/>
      <c r="R14" s="129">
        <v>100</v>
      </c>
      <c r="S14" s="130"/>
      <c r="T14" s="131"/>
      <c r="U14" s="160" t="s">
        <v>248</v>
      </c>
      <c r="V14" s="131"/>
      <c r="W14" s="132"/>
      <c r="X14" s="208" t="s">
        <v>247</v>
      </c>
      <c r="Y14" s="209"/>
      <c r="Z14" s="133" t="s">
        <v>248</v>
      </c>
      <c r="AA14" s="133">
        <v>4</v>
      </c>
      <c r="AB14" s="133">
        <v>1</v>
      </c>
      <c r="AC14" s="208" t="s">
        <v>249</v>
      </c>
      <c r="AD14" s="209"/>
      <c r="AE14" s="133" t="s">
        <v>248</v>
      </c>
      <c r="AF14" s="133">
        <v>3</v>
      </c>
      <c r="AG14" s="133">
        <v>1</v>
      </c>
      <c r="AH14" s="134">
        <v>83</v>
      </c>
      <c r="AI14" s="8"/>
    </row>
    <row r="15" spans="2:35" ht="14.25" customHeigh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8"/>
      <c r="R15" s="121"/>
      <c r="S15" s="6"/>
      <c r="T15" s="110"/>
      <c r="U15" s="110"/>
      <c r="V15" s="110"/>
      <c r="W15" s="6"/>
      <c r="X15" s="121"/>
      <c r="Y15" s="121"/>
      <c r="Z15" s="14"/>
      <c r="AA15" s="14"/>
      <c r="AB15" s="14"/>
      <c r="AC15" s="121"/>
      <c r="AD15" s="121"/>
      <c r="AE15" s="125"/>
      <c r="AF15" s="125"/>
      <c r="AG15" s="125"/>
      <c r="AH15" s="10"/>
      <c r="AI15" s="8"/>
    </row>
    <row r="16" spans="2:35" ht="14.25" customHeight="1">
      <c r="B16" s="17"/>
      <c r="C16" s="17"/>
      <c r="D16" s="126" t="s">
        <v>250</v>
      </c>
      <c r="E16" s="126"/>
      <c r="F16" s="126"/>
      <c r="G16" s="126"/>
      <c r="H16" s="126"/>
      <c r="I16" s="17"/>
      <c r="J16" s="17"/>
      <c r="K16" s="17"/>
      <c r="L16" s="17"/>
      <c r="M16" s="17"/>
      <c r="N16" s="17"/>
      <c r="O16" s="17"/>
      <c r="P16" s="17"/>
      <c r="Q16" s="8"/>
      <c r="R16" s="121"/>
      <c r="S16" s="6"/>
      <c r="T16" s="6"/>
      <c r="U16" s="6"/>
      <c r="V16" s="6"/>
      <c r="W16" s="6"/>
      <c r="X16" s="121"/>
      <c r="Y16" s="121"/>
      <c r="Z16" s="14"/>
      <c r="AA16" s="14"/>
      <c r="AB16" s="14"/>
      <c r="AC16" s="121"/>
      <c r="AD16" s="121"/>
      <c r="AE16" s="125"/>
      <c r="AF16" s="125"/>
      <c r="AG16" s="125"/>
      <c r="AH16" s="10"/>
      <c r="AI16" s="8"/>
    </row>
    <row r="17" spans="4:35" ht="14.25" customHeight="1">
      <c r="D17" s="126"/>
      <c r="E17" s="128" t="s">
        <v>251</v>
      </c>
      <c r="F17" s="128">
        <v>2</v>
      </c>
      <c r="G17" s="128">
        <v>2</v>
      </c>
      <c r="H17" s="127">
        <v>8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4:35" ht="14.25" customHeight="1">
      <c r="D18" s="126"/>
      <c r="E18" s="126"/>
      <c r="F18" s="126"/>
      <c r="G18" s="126"/>
      <c r="H18" s="126"/>
    </row>
    <row r="19" spans="4:35" ht="14.25" customHeight="1"/>
    <row r="20" spans="4:35" ht="14.25" customHeight="1">
      <c r="Q20" s="141" t="s">
        <v>257</v>
      </c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</row>
    <row r="21" spans="4:35" ht="14.25" customHeight="1">
      <c r="Q21" s="141"/>
      <c r="R21" s="142"/>
      <c r="S21" s="142"/>
      <c r="T21" s="144"/>
      <c r="U21" s="144"/>
      <c r="V21" s="144"/>
      <c r="W21" s="144"/>
      <c r="X21" s="144"/>
      <c r="Y21" s="144"/>
      <c r="Z21" s="144"/>
      <c r="AA21" s="144"/>
      <c r="AB21" s="149"/>
      <c r="AC21" s="149"/>
      <c r="AD21" s="151"/>
      <c r="AE21" s="151"/>
      <c r="AF21" s="151"/>
      <c r="AG21" s="149"/>
      <c r="AH21" s="149"/>
      <c r="AI21" s="141"/>
    </row>
    <row r="22" spans="4:35" ht="14.25" customHeight="1">
      <c r="Q22" s="141"/>
      <c r="R22" s="142"/>
      <c r="S22" s="142"/>
      <c r="T22" s="144"/>
      <c r="U22" s="145"/>
      <c r="V22" s="144"/>
      <c r="W22" s="141"/>
      <c r="X22" s="141"/>
      <c r="Y22" s="141"/>
      <c r="Z22" s="141"/>
      <c r="AA22" s="144"/>
      <c r="AB22" s="149"/>
      <c r="AC22" s="149"/>
      <c r="AD22" s="151"/>
      <c r="AE22" s="151"/>
      <c r="AF22" s="151"/>
      <c r="AG22" s="149"/>
      <c r="AH22" s="149"/>
      <c r="AI22" s="141"/>
    </row>
    <row r="23" spans="4:35" ht="14.25" customHeight="1">
      <c r="Q23" s="141"/>
      <c r="R23" s="143" t="s">
        <v>263</v>
      </c>
      <c r="S23" s="143">
        <v>1</v>
      </c>
      <c r="T23" s="144"/>
      <c r="U23" s="146" t="s">
        <v>259</v>
      </c>
      <c r="V23" s="147" t="s">
        <v>260</v>
      </c>
      <c r="W23" s="141"/>
      <c r="X23" s="148" t="s">
        <v>261</v>
      </c>
      <c r="Y23" s="148" t="s">
        <v>262</v>
      </c>
      <c r="Z23" s="141"/>
      <c r="AA23" s="144"/>
      <c r="AB23" s="150" t="s">
        <v>240</v>
      </c>
      <c r="AC23" s="149">
        <v>1</v>
      </c>
      <c r="AD23" s="152" t="s">
        <v>240</v>
      </c>
      <c r="AE23" s="151">
        <v>4</v>
      </c>
      <c r="AF23" s="151">
        <v>1</v>
      </c>
      <c r="AG23" s="150" t="s">
        <v>263</v>
      </c>
      <c r="AH23" s="149">
        <v>1</v>
      </c>
      <c r="AI23" s="141"/>
    </row>
    <row r="24" spans="4:35" ht="14.25" customHeight="1">
      <c r="Q24" s="141"/>
      <c r="R24" s="142"/>
      <c r="S24" s="142"/>
      <c r="T24" s="144"/>
      <c r="U24" s="145"/>
      <c r="V24" s="144"/>
      <c r="W24" s="141"/>
      <c r="X24" s="141"/>
      <c r="Y24" s="141"/>
      <c r="Z24" s="141"/>
      <c r="AA24" s="144"/>
      <c r="AB24" s="149"/>
      <c r="AC24" s="149"/>
      <c r="AD24" s="151"/>
      <c r="AE24" s="151"/>
      <c r="AF24" s="151"/>
      <c r="AG24" s="149"/>
      <c r="AH24" s="149"/>
      <c r="AI24" s="141"/>
    </row>
    <row r="25" spans="4:35" ht="14.25" customHeight="1">
      <c r="Q25" s="141"/>
      <c r="R25" s="142"/>
      <c r="S25" s="142"/>
      <c r="T25" s="144"/>
      <c r="U25" s="144"/>
      <c r="V25" s="144"/>
      <c r="W25" s="144"/>
      <c r="X25" s="144"/>
      <c r="Y25" s="144"/>
      <c r="Z25" s="144"/>
      <c r="AA25" s="144"/>
      <c r="AB25" s="149"/>
      <c r="AC25" s="149"/>
      <c r="AD25" s="151"/>
      <c r="AE25" s="151"/>
      <c r="AF25" s="151"/>
      <c r="AG25" s="149"/>
      <c r="AH25" s="149"/>
      <c r="AI25" s="141"/>
    </row>
    <row r="26" spans="4:35" ht="14.25" customHeight="1"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</row>
    <row r="27" spans="4:35" ht="14.25" customHeight="1"/>
    <row r="28" spans="4:35" ht="14.25" customHeight="1"/>
    <row r="29" spans="4:35" ht="14.25" customHeight="1"/>
    <row r="30" spans="4:35" ht="14.25" customHeight="1"/>
    <row r="31" spans="4:35" ht="14.25" customHeight="1"/>
    <row r="32" spans="4:3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C14:AD14"/>
    <mergeCell ref="X14:Y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workbookViewId="0">
      <selection sqref="A1:I1"/>
    </sheetView>
  </sheetViews>
  <sheetFormatPr baseColWidth="10" defaultColWidth="14.44140625" defaultRowHeight="15" customHeight="1"/>
  <cols>
    <col min="1" max="10" width="11.109375" customWidth="1"/>
    <col min="11" max="15" width="25" customWidth="1"/>
    <col min="16" max="26" width="11.109375" customWidth="1"/>
  </cols>
  <sheetData>
    <row r="1" spans="1:15" ht="50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9"/>
      <c r="J1" s="3"/>
      <c r="K1" s="3"/>
      <c r="L1" s="3"/>
    </row>
    <row r="2" spans="1:15" ht="39.75" customHeight="1">
      <c r="A2" s="5"/>
      <c r="C2" s="7" t="s">
        <v>2</v>
      </c>
      <c r="D2" s="7" t="s">
        <v>10</v>
      </c>
      <c r="E2" s="7">
        <v>0</v>
      </c>
      <c r="F2" s="7" t="s">
        <v>10</v>
      </c>
      <c r="G2" s="7" t="s">
        <v>3</v>
      </c>
      <c r="I2" s="9"/>
    </row>
    <row r="3" spans="1:15" ht="39.75" customHeight="1">
      <c r="A3" s="4"/>
      <c r="C3" s="7" t="s">
        <v>4</v>
      </c>
      <c r="D3" s="7" t="s">
        <v>10</v>
      </c>
      <c r="E3" s="7">
        <v>1</v>
      </c>
      <c r="F3" s="7" t="s">
        <v>10</v>
      </c>
      <c r="G3" s="7" t="s">
        <v>14</v>
      </c>
      <c r="I3" s="9"/>
    </row>
    <row r="4" spans="1:15" ht="39.75" customHeight="1">
      <c r="A4" s="6"/>
      <c r="B4" s="7" t="s">
        <v>7</v>
      </c>
      <c r="C4" s="7" t="s">
        <v>10</v>
      </c>
      <c r="D4" s="7">
        <v>2</v>
      </c>
      <c r="E4" s="7" t="s">
        <v>10</v>
      </c>
      <c r="F4" s="7" t="s">
        <v>8</v>
      </c>
      <c r="G4" s="7" t="s">
        <v>10</v>
      </c>
      <c r="H4" s="7" t="s">
        <v>14</v>
      </c>
      <c r="I4" s="9"/>
      <c r="N4" s="2">
        <f>IF(E12="lunepyrit","lunepyrit",0)</f>
        <v>0</v>
      </c>
    </row>
    <row r="5" spans="1:15" ht="39.75" customHeight="1">
      <c r="A5" s="8"/>
      <c r="B5" s="7" t="s">
        <v>11</v>
      </c>
      <c r="C5" s="7" t="s">
        <v>10</v>
      </c>
      <c r="D5" s="7">
        <v>3</v>
      </c>
      <c r="E5" s="7" t="s">
        <v>10</v>
      </c>
      <c r="F5" s="7" t="s">
        <v>14</v>
      </c>
      <c r="G5" s="7" t="s">
        <v>10</v>
      </c>
      <c r="H5" s="7" t="s">
        <v>13</v>
      </c>
      <c r="I5" s="9"/>
      <c r="M5" s="2">
        <f>IF(E12="lunepyrit","lunepyrit",0)</f>
        <v>0</v>
      </c>
      <c r="N5" s="13" t="s">
        <v>23</v>
      </c>
      <c r="O5" s="2">
        <f>IF(E12="lunepyrit","lunepyrit",0)</f>
        <v>0</v>
      </c>
    </row>
    <row r="6" spans="1:15" ht="39.75" customHeight="1">
      <c r="A6" s="10"/>
      <c r="B6" s="7" t="s">
        <v>14</v>
      </c>
      <c r="C6" s="7" t="s">
        <v>10</v>
      </c>
      <c r="D6" s="7">
        <v>4</v>
      </c>
      <c r="E6" s="7" t="s">
        <v>10</v>
      </c>
      <c r="F6" s="7" t="s">
        <v>16</v>
      </c>
      <c r="G6" s="7" t="s">
        <v>10</v>
      </c>
      <c r="H6" s="7" t="s">
        <v>17</v>
      </c>
      <c r="I6" s="9"/>
      <c r="N6" s="2">
        <f>IF(E12="lunepyrit","lunepyrit",0)</f>
        <v>0</v>
      </c>
    </row>
    <row r="7" spans="1:15" ht="39.75" customHeight="1">
      <c r="A7" s="11"/>
      <c r="B7" s="7" t="s">
        <v>18</v>
      </c>
      <c r="C7" s="7" t="s">
        <v>10</v>
      </c>
      <c r="D7" s="7">
        <v>5</v>
      </c>
      <c r="E7" s="7" t="s">
        <v>10</v>
      </c>
      <c r="F7" s="7" t="s">
        <v>14</v>
      </c>
      <c r="G7" s="7" t="s">
        <v>10</v>
      </c>
      <c r="H7" s="7" t="s">
        <v>20</v>
      </c>
      <c r="I7" s="9"/>
    </row>
    <row r="8" spans="1:15" ht="39.75" customHeight="1">
      <c r="A8" s="12"/>
      <c r="B8" s="7" t="s">
        <v>21</v>
      </c>
      <c r="C8" s="7" t="s">
        <v>10</v>
      </c>
      <c r="D8" s="7">
        <v>6</v>
      </c>
      <c r="E8" s="7" t="s">
        <v>10</v>
      </c>
      <c r="F8" s="7" t="s">
        <v>22</v>
      </c>
      <c r="G8" s="7" t="s">
        <v>10</v>
      </c>
      <c r="H8" s="7" t="s">
        <v>14</v>
      </c>
      <c r="I8" s="9"/>
    </row>
    <row r="9" spans="1:15" ht="39.75" customHeight="1">
      <c r="A9" s="14"/>
      <c r="B9" s="7" t="s">
        <v>25</v>
      </c>
      <c r="C9" s="7" t="s">
        <v>10</v>
      </c>
      <c r="D9" s="7">
        <v>7</v>
      </c>
      <c r="E9" s="7" t="s">
        <v>10</v>
      </c>
      <c r="F9" s="7" t="s">
        <v>14</v>
      </c>
      <c r="G9" s="7" t="s">
        <v>10</v>
      </c>
      <c r="H9" s="7" t="s">
        <v>27</v>
      </c>
      <c r="I9" s="9"/>
    </row>
    <row r="10" spans="1:15" ht="39.75" customHeight="1">
      <c r="A10" s="15"/>
      <c r="B10" s="7"/>
      <c r="C10" s="7" t="s">
        <v>14</v>
      </c>
      <c r="D10" s="7" t="s">
        <v>10</v>
      </c>
      <c r="E10" s="7">
        <v>8</v>
      </c>
      <c r="F10" s="7" t="s">
        <v>10</v>
      </c>
      <c r="G10" s="7" t="s">
        <v>29</v>
      </c>
      <c r="H10" s="7"/>
      <c r="I10" s="9"/>
    </row>
    <row r="11" spans="1:15" ht="39.75" customHeight="1">
      <c r="A11" s="18"/>
      <c r="B11" s="7"/>
      <c r="C11" s="7" t="s">
        <v>30</v>
      </c>
      <c r="D11" s="7" t="s">
        <v>10</v>
      </c>
      <c r="E11" s="19">
        <v>9</v>
      </c>
      <c r="F11" s="19" t="s">
        <v>10</v>
      </c>
      <c r="G11" s="19" t="s">
        <v>14</v>
      </c>
      <c r="H11" s="19"/>
      <c r="I11" s="20"/>
    </row>
    <row r="12" spans="1:15" ht="39.75" customHeight="1">
      <c r="B12" s="180" t="s">
        <v>32</v>
      </c>
      <c r="C12" s="181"/>
      <c r="D12" s="181"/>
      <c r="E12" s="182"/>
      <c r="F12" s="183"/>
    </row>
    <row r="13" spans="1:15" ht="42.75" customHeight="1"/>
    <row r="14" spans="1:15" ht="1.5" customHeight="1"/>
    <row r="15" spans="1:15" ht="1.5" customHeight="1"/>
    <row r="16" spans="1:15" ht="1.5" customHeight="1">
      <c r="K16" s="2" t="s">
        <v>33</v>
      </c>
    </row>
    <row r="17" spans="11:11" ht="1.5" customHeight="1">
      <c r="K17" s="2" t="s">
        <v>34</v>
      </c>
    </row>
    <row r="18" spans="11:11" ht="1.5" customHeight="1">
      <c r="K18" s="2" t="s">
        <v>35</v>
      </c>
    </row>
    <row r="19" spans="11:11" ht="1.5" customHeight="1">
      <c r="K19" s="2" t="s">
        <v>36</v>
      </c>
    </row>
    <row r="20" spans="11:11" ht="1.5" customHeight="1">
      <c r="K20" s="2" t="s">
        <v>37</v>
      </c>
    </row>
    <row r="21" spans="11:11" ht="1.5" customHeight="1">
      <c r="K21" s="2" t="s">
        <v>38</v>
      </c>
    </row>
    <row r="22" spans="11:11" ht="1.5" customHeight="1">
      <c r="K22" s="2" t="s">
        <v>39</v>
      </c>
    </row>
    <row r="23" spans="11:11" ht="1.5" customHeight="1">
      <c r="K23" s="2" t="s">
        <v>40</v>
      </c>
    </row>
    <row r="24" spans="11:11" ht="1.5" customHeight="1">
      <c r="K24" s="2" t="s">
        <v>41</v>
      </c>
    </row>
    <row r="25" spans="11:11" ht="1.5" customHeight="1">
      <c r="K25" s="2" t="s">
        <v>34</v>
      </c>
    </row>
    <row r="26" spans="11:11" ht="1.5" customHeight="1">
      <c r="K26" s="2" t="s">
        <v>42</v>
      </c>
    </row>
    <row r="27" spans="11:11" ht="1.5" customHeight="1">
      <c r="K27" s="2" t="s">
        <v>33</v>
      </c>
    </row>
    <row r="28" spans="11:11" ht="1.5" customHeight="1">
      <c r="K28" s="2" t="s">
        <v>43</v>
      </c>
    </row>
    <row r="29" spans="11:11" ht="1.5" customHeight="1">
      <c r="K29" s="2" t="s">
        <v>29</v>
      </c>
    </row>
    <row r="30" spans="11:11" ht="1.5" customHeight="1">
      <c r="K30" s="2" t="s">
        <v>36</v>
      </c>
    </row>
    <row r="31" spans="11:11" ht="1.5" customHeight="1">
      <c r="K31" s="2" t="s">
        <v>44</v>
      </c>
    </row>
    <row r="32" spans="11:11" ht="1.5" customHeight="1">
      <c r="K32" s="2" t="s">
        <v>45</v>
      </c>
    </row>
    <row r="33" spans="11:11" ht="1.5" customHeight="1">
      <c r="K33" s="2" t="s">
        <v>46</v>
      </c>
    </row>
    <row r="34" spans="11:11" ht="1.5" customHeight="1">
      <c r="K34" s="2" t="s">
        <v>47</v>
      </c>
    </row>
    <row r="35" spans="11:11" ht="1.5" customHeight="1">
      <c r="K35" s="2" t="s">
        <v>29</v>
      </c>
    </row>
    <row r="36" spans="11:11" ht="1.5" customHeight="1">
      <c r="K36" s="2" t="s">
        <v>48</v>
      </c>
    </row>
    <row r="37" spans="11:11" ht="1.5" customHeight="1">
      <c r="K37" s="2" t="s">
        <v>25</v>
      </c>
    </row>
    <row r="38" spans="11:11" ht="1.5" customHeight="1">
      <c r="K38" s="2" t="s">
        <v>29</v>
      </c>
    </row>
    <row r="39" spans="11:11" ht="1.5" customHeight="1">
      <c r="K39" s="2" t="s">
        <v>4</v>
      </c>
    </row>
    <row r="40" spans="11:11" ht="1.5" customHeight="1"/>
    <row r="41" spans="11:11" ht="1.5" customHeight="1">
      <c r="K41" s="2" t="s">
        <v>49</v>
      </c>
    </row>
    <row r="42" spans="11:11" ht="1.5" customHeight="1">
      <c r="K42" s="2" t="s">
        <v>50</v>
      </c>
    </row>
    <row r="43" spans="11:11" ht="1.5" customHeight="1">
      <c r="K43" s="2" t="s">
        <v>51</v>
      </c>
    </row>
    <row r="44" spans="11:11" ht="1.5" customHeight="1">
      <c r="K44" s="2" t="s">
        <v>4</v>
      </c>
    </row>
    <row r="45" spans="11:11" ht="1.5" customHeight="1">
      <c r="K45" s="2" t="s">
        <v>52</v>
      </c>
    </row>
    <row r="46" spans="11:11" ht="1.5" customHeight="1">
      <c r="K46" s="2" t="s">
        <v>53</v>
      </c>
    </row>
    <row r="47" spans="11:11" ht="1.5" customHeight="1">
      <c r="K47" s="2" t="s">
        <v>30</v>
      </c>
    </row>
    <row r="48" spans="11:11" ht="1.5" customHeight="1">
      <c r="K48" s="2" t="s">
        <v>54</v>
      </c>
    </row>
    <row r="49" spans="11:11" ht="1.5" customHeight="1">
      <c r="K49" s="2" t="s">
        <v>18</v>
      </c>
    </row>
    <row r="50" spans="11:11" ht="1.5" customHeight="1">
      <c r="K50" s="2" t="s">
        <v>55</v>
      </c>
    </row>
    <row r="51" spans="11:11" ht="1.5" customHeight="1"/>
    <row r="52" spans="11:11" ht="1.5" customHeight="1">
      <c r="K52" s="2" t="s">
        <v>56</v>
      </c>
    </row>
    <row r="53" spans="11:11" ht="1.5" customHeight="1">
      <c r="K53" s="2" t="s">
        <v>30</v>
      </c>
    </row>
    <row r="54" spans="11:11" ht="1.5" customHeight="1">
      <c r="K54" s="2" t="s">
        <v>57</v>
      </c>
    </row>
    <row r="55" spans="11:11" ht="1.5" customHeight="1">
      <c r="K55" s="2" t="s">
        <v>58</v>
      </c>
    </row>
    <row r="56" spans="11:11" ht="1.5" customHeight="1">
      <c r="K56" s="2" t="s">
        <v>59</v>
      </c>
    </row>
    <row r="57" spans="11:11" ht="1.5" customHeight="1"/>
    <row r="58" spans="11:11" ht="1.5" customHeight="1">
      <c r="K58" s="2" t="s">
        <v>60</v>
      </c>
    </row>
    <row r="59" spans="11:11" ht="1.5" customHeight="1">
      <c r="K59" s="2" t="s">
        <v>61</v>
      </c>
    </row>
    <row r="60" spans="11:11" ht="1.5" customHeight="1">
      <c r="K60" s="2" t="s">
        <v>62</v>
      </c>
    </row>
    <row r="61" spans="11:11" ht="1.5" customHeight="1">
      <c r="K61" s="2" t="s">
        <v>63</v>
      </c>
    </row>
    <row r="62" spans="11:11" ht="1.5" customHeight="1">
      <c r="K62" s="2" t="s">
        <v>64</v>
      </c>
    </row>
    <row r="63" spans="11:11" ht="1.5" customHeight="1">
      <c r="K63" s="2" t="s">
        <v>65</v>
      </c>
    </row>
    <row r="64" spans="11:11" ht="1.5" customHeight="1">
      <c r="K64" s="2" t="s">
        <v>48</v>
      </c>
    </row>
    <row r="65" spans="11:11" ht="1.5" customHeight="1">
      <c r="K65" s="2" t="s">
        <v>61</v>
      </c>
    </row>
    <row r="66" spans="11:11" ht="1.5" customHeight="1">
      <c r="K66" s="2" t="s">
        <v>66</v>
      </c>
    </row>
    <row r="67" spans="11:11" ht="1.5" customHeight="1">
      <c r="K67" s="2" t="s">
        <v>7</v>
      </c>
    </row>
    <row r="68" spans="11:11" ht="1.5" customHeight="1">
      <c r="K68" s="2" t="s">
        <v>66</v>
      </c>
    </row>
    <row r="69" spans="11:11" ht="1.5" customHeight="1">
      <c r="K69" s="2" t="s">
        <v>67</v>
      </c>
    </row>
    <row r="70" spans="11:11" ht="1.5" customHeight="1">
      <c r="K70" s="2" t="s">
        <v>12</v>
      </c>
    </row>
    <row r="71" spans="11:11" ht="1.5" customHeight="1">
      <c r="K71" s="2" t="s">
        <v>12</v>
      </c>
    </row>
    <row r="72" spans="11:11" ht="1.5" customHeight="1">
      <c r="K72" s="2" t="s">
        <v>11</v>
      </c>
    </row>
    <row r="73" spans="11:11" ht="1.5" customHeight="1">
      <c r="K73" s="2" t="s">
        <v>25</v>
      </c>
    </row>
    <row r="74" spans="11:11" ht="1.5" customHeight="1">
      <c r="K74" s="2" t="s">
        <v>29</v>
      </c>
    </row>
    <row r="75" spans="11:11" ht="1.5" customHeight="1">
      <c r="K75" s="2" t="s">
        <v>68</v>
      </c>
    </row>
    <row r="76" spans="11:11" ht="1.5" customHeight="1">
      <c r="K76" s="2" t="s">
        <v>69</v>
      </c>
    </row>
    <row r="77" spans="11:11" ht="1.5" customHeight="1">
      <c r="K77" s="2" t="s">
        <v>70</v>
      </c>
    </row>
    <row r="78" spans="11:11" ht="1.5" customHeight="1">
      <c r="K78" s="2" t="s">
        <v>71</v>
      </c>
    </row>
    <row r="79" spans="11:11" ht="1.5" customHeight="1">
      <c r="K79" s="2" t="s">
        <v>72</v>
      </c>
    </row>
    <row r="80" spans="11:11" ht="1.5" customHeight="1">
      <c r="K80" s="2" t="s">
        <v>73</v>
      </c>
    </row>
    <row r="81" spans="11:11" ht="1.5" customHeight="1">
      <c r="K81" s="2" t="s">
        <v>74</v>
      </c>
    </row>
    <row r="82" spans="11:11" ht="1.5" customHeight="1">
      <c r="K82" s="2" t="s">
        <v>75</v>
      </c>
    </row>
    <row r="83" spans="11:11" ht="1.5" customHeight="1">
      <c r="K83" s="2" t="s">
        <v>25</v>
      </c>
    </row>
    <row r="84" spans="11:11" ht="1.5" customHeight="1"/>
    <row r="85" spans="11:11" ht="1.5" customHeight="1"/>
    <row r="86" spans="11:11" ht="1.5" customHeight="1"/>
    <row r="87" spans="11:11" ht="1.5" customHeight="1"/>
    <row r="88" spans="11:11" ht="14.25" customHeight="1"/>
    <row r="89" spans="11:11" ht="14.25" customHeight="1"/>
    <row r="90" spans="11:11" ht="14.25" customHeight="1"/>
    <row r="91" spans="11:11" ht="14.25" customHeight="1"/>
    <row r="92" spans="11:11" ht="14.25" customHeight="1"/>
    <row r="93" spans="11:11" ht="14.25" customHeight="1"/>
    <row r="94" spans="11:11" ht="14.25" customHeight="1"/>
    <row r="95" spans="11:11" ht="14.25" customHeight="1"/>
    <row r="96" spans="11:11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I1"/>
    <mergeCell ref="B12:D12"/>
    <mergeCell ref="E12:F12"/>
  </mergeCells>
  <conditionalFormatting sqref="N6">
    <cfRule type="cellIs" dxfId="277" priority="1" stopIfTrue="1" operator="equal">
      <formula>"lunepyrit"</formula>
    </cfRule>
  </conditionalFormatting>
  <conditionalFormatting sqref="N4 M5 O5 N6">
    <cfRule type="cellIs" dxfId="276" priority="2" stopIfTrue="1" operator="equal">
      <formula>0</formula>
    </cfRule>
  </conditionalFormatting>
  <conditionalFormatting sqref="N5">
    <cfRule type="expression" dxfId="275" priority="3" stopIfTrue="1">
      <formula>NOT(ISERROR(SEARCH("hell",N5)))</formula>
    </cfRule>
  </conditionalFormatting>
  <conditionalFormatting sqref="M5">
    <cfRule type="expression" dxfId="274" priority="5" stopIfTrue="1">
      <formula>NOT(ISERROR(SEARCH("lunepyrit",M5)))</formula>
    </cfRule>
  </conditionalFormatting>
  <conditionalFormatting sqref="N4">
    <cfRule type="expression" dxfId="273" priority="6" stopIfTrue="1">
      <formula>NOT(ISERROR(SEARCH("lunepyrit",N4)))</formula>
    </cfRule>
  </conditionalFormatting>
  <conditionalFormatting sqref="O5">
    <cfRule type="expression" dxfId="272" priority="7" stopIfTrue="1">
      <formula>NOT(ISERROR(SEARCH("lunepyrit",O5)))</formula>
    </cfRule>
  </conditionalFormatting>
  <pageMargins left="0.70000000000000007" right="0.7000000000000000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:W1000"/>
  <sheetViews>
    <sheetView workbookViewId="0"/>
  </sheetViews>
  <sheetFormatPr baseColWidth="10" defaultColWidth="14.44140625" defaultRowHeight="15" customHeight="1"/>
  <cols>
    <col min="1" max="22" width="11.109375" customWidth="1"/>
    <col min="23" max="23" width="21.109375" customWidth="1"/>
    <col min="24" max="26" width="11.109375" customWidth="1"/>
  </cols>
  <sheetData>
    <row r="1" spans="6:23" ht="14.25" customHeight="1"/>
    <row r="2" spans="6:23" ht="14.25" customHeight="1"/>
    <row r="3" spans="6:23" ht="14.25" customHeight="1"/>
    <row r="4" spans="6:23" ht="14.25" customHeight="1">
      <c r="W4" s="2" t="s">
        <v>1</v>
      </c>
    </row>
    <row r="5" spans="6:23" ht="14.25" customHeight="1"/>
    <row r="6" spans="6:23" ht="14.25" customHeight="1"/>
    <row r="7" spans="6:23" ht="14.25" customHeight="1"/>
    <row r="8" spans="6:23" ht="14.25" customHeight="1"/>
    <row r="9" spans="6:23" ht="14.25" customHeight="1"/>
    <row r="10" spans="6:23" ht="14.25" customHeight="1">
      <c r="F10" s="184" t="s">
        <v>6</v>
      </c>
      <c r="G10" s="185"/>
      <c r="H10" s="185"/>
      <c r="I10" s="185"/>
      <c r="J10" s="185"/>
      <c r="K10" s="185"/>
      <c r="L10" s="185"/>
      <c r="M10" s="185"/>
    </row>
    <row r="11" spans="6:23" ht="14.25" customHeight="1">
      <c r="F11" s="185"/>
      <c r="G11" s="185"/>
      <c r="H11" s="185"/>
      <c r="I11" s="185"/>
      <c r="J11" s="185"/>
      <c r="K11" s="185"/>
      <c r="L11" s="185"/>
      <c r="M11" s="185"/>
    </row>
    <row r="12" spans="6:23" ht="14.25" customHeight="1">
      <c r="F12" s="185"/>
      <c r="G12" s="185"/>
      <c r="H12" s="185"/>
      <c r="I12" s="185"/>
      <c r="J12" s="185"/>
      <c r="K12" s="185"/>
      <c r="L12" s="185"/>
      <c r="M12" s="185"/>
    </row>
    <row r="13" spans="6:23" ht="14.25" customHeight="1">
      <c r="F13" s="185"/>
      <c r="G13" s="185"/>
      <c r="H13" s="185"/>
      <c r="I13" s="185"/>
      <c r="J13" s="185"/>
      <c r="K13" s="185"/>
      <c r="L13" s="185"/>
      <c r="M13" s="185"/>
    </row>
    <row r="14" spans="6:23" ht="14.25" customHeight="1">
      <c r="F14" s="185"/>
      <c r="G14" s="185"/>
      <c r="H14" s="185"/>
      <c r="I14" s="185"/>
      <c r="J14" s="185"/>
      <c r="K14" s="185"/>
      <c r="L14" s="185"/>
      <c r="M14" s="185"/>
    </row>
    <row r="15" spans="6:23" ht="14.25" customHeight="1">
      <c r="F15" s="185"/>
      <c r="G15" s="185"/>
      <c r="H15" s="185"/>
      <c r="I15" s="185"/>
      <c r="J15" s="185"/>
      <c r="K15" s="185"/>
      <c r="L15" s="185"/>
      <c r="M15" s="185"/>
    </row>
    <row r="16" spans="6:23" ht="14.25" customHeight="1">
      <c r="F16" s="185"/>
      <c r="G16" s="185"/>
      <c r="H16" s="185"/>
      <c r="I16" s="185"/>
      <c r="J16" s="185"/>
      <c r="K16" s="185"/>
      <c r="L16" s="185"/>
      <c r="M16" s="185"/>
    </row>
    <row r="17" spans="6:13" ht="14.25" customHeight="1">
      <c r="F17" s="185"/>
      <c r="G17" s="185"/>
      <c r="H17" s="185"/>
      <c r="I17" s="185"/>
      <c r="J17" s="185"/>
      <c r="K17" s="185"/>
      <c r="L17" s="185"/>
      <c r="M17" s="185"/>
    </row>
    <row r="18" spans="6:13" ht="14.25" customHeight="1">
      <c r="F18" s="185"/>
      <c r="G18" s="185"/>
      <c r="H18" s="185"/>
      <c r="I18" s="185"/>
      <c r="J18" s="185"/>
      <c r="K18" s="185"/>
      <c r="L18" s="185"/>
      <c r="M18" s="185"/>
    </row>
    <row r="19" spans="6:13" ht="14.25" customHeight="1">
      <c r="F19" s="185"/>
      <c r="G19" s="185"/>
      <c r="H19" s="185"/>
      <c r="I19" s="185"/>
      <c r="J19" s="185"/>
      <c r="K19" s="185"/>
      <c r="L19" s="185"/>
      <c r="M19" s="185"/>
    </row>
    <row r="20" spans="6:13" ht="14.25" customHeight="1">
      <c r="F20" s="185"/>
      <c r="G20" s="185"/>
      <c r="H20" s="185"/>
      <c r="I20" s="185"/>
      <c r="J20" s="185"/>
      <c r="K20" s="185"/>
      <c r="L20" s="185"/>
      <c r="M20" s="185"/>
    </row>
    <row r="21" spans="6:13" ht="14.25" customHeight="1">
      <c r="F21" s="185"/>
      <c r="G21" s="185"/>
      <c r="H21" s="185"/>
      <c r="I21" s="185"/>
      <c r="J21" s="185"/>
      <c r="K21" s="185"/>
      <c r="L21" s="185"/>
      <c r="M21" s="185"/>
    </row>
    <row r="22" spans="6:13" ht="14.25" customHeight="1"/>
    <row r="23" spans="6:13" ht="14.25" customHeight="1"/>
    <row r="24" spans="6:13" ht="14.25" customHeight="1"/>
    <row r="25" spans="6:13" ht="14.25" customHeight="1"/>
    <row r="26" spans="6:13" ht="14.25" customHeight="1"/>
    <row r="27" spans="6:13" ht="14.25" customHeight="1"/>
    <row r="28" spans="6:13" ht="14.25" customHeight="1"/>
    <row r="29" spans="6:13" ht="14.25" customHeight="1"/>
    <row r="30" spans="6:13" ht="14.25" customHeight="1"/>
    <row r="31" spans="6:13" ht="14.25" customHeight="1"/>
    <row r="32" spans="6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F10:M21"/>
  </mergeCells>
  <pageMargins left="0.70000000000000007" right="0.7000000000000000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44140625" defaultRowHeight="15" customHeight="1"/>
  <cols>
    <col min="1" max="26" width="3.5546875" customWidth="1"/>
  </cols>
  <sheetData>
    <row r="1" spans="1:26" ht="14.25" customHeight="1">
      <c r="A1" s="21"/>
      <c r="B1" s="22"/>
      <c r="C1" s="23"/>
      <c r="D1" s="21"/>
      <c r="E1" s="24"/>
      <c r="F1" s="25"/>
      <c r="G1" s="22"/>
      <c r="H1" s="21"/>
      <c r="I1" s="24"/>
      <c r="J1" s="26"/>
      <c r="K1" s="21"/>
      <c r="L1" s="27"/>
      <c r="M1" s="28"/>
      <c r="N1" s="27"/>
      <c r="O1" s="29"/>
      <c r="P1" s="23"/>
      <c r="Q1" s="25"/>
      <c r="R1" s="24"/>
      <c r="S1" s="21"/>
      <c r="T1" s="25"/>
      <c r="U1" s="22"/>
      <c r="V1" s="25"/>
      <c r="W1" s="31"/>
      <c r="X1" s="29"/>
      <c r="Y1" s="25"/>
      <c r="Z1" s="26"/>
    </row>
    <row r="2" spans="1:26" ht="14.25" customHeight="1">
      <c r="A2" s="29"/>
      <c r="B2" s="22"/>
      <c r="C2" s="25"/>
      <c r="D2" s="28"/>
      <c r="E2" s="27"/>
      <c r="F2" s="29"/>
      <c r="G2" s="31"/>
      <c r="H2" s="27"/>
      <c r="I2" s="29"/>
      <c r="J2" s="31"/>
      <c r="K2" s="25"/>
      <c r="L2" s="22"/>
      <c r="M2" s="29"/>
      <c r="N2" s="38">
        <v>6</v>
      </c>
      <c r="O2" s="21"/>
      <c r="P2" s="25"/>
      <c r="Q2" s="26"/>
      <c r="R2" s="29"/>
      <c r="S2" s="21"/>
      <c r="T2" s="22"/>
      <c r="U2" s="25"/>
      <c r="V2" s="24"/>
      <c r="W2" s="25"/>
      <c r="X2" s="26"/>
      <c r="Y2" s="24"/>
      <c r="Z2" s="24"/>
    </row>
    <row r="3" spans="1:26" ht="14.25" customHeight="1">
      <c r="A3" s="25"/>
      <c r="B3" s="21"/>
      <c r="C3" s="27"/>
      <c r="D3" s="25"/>
      <c r="E3" s="22"/>
      <c r="F3" s="25"/>
      <c r="G3" s="27"/>
      <c r="H3" s="28"/>
      <c r="I3" s="24"/>
      <c r="J3" s="27"/>
      <c r="K3" s="29"/>
      <c r="L3" s="26"/>
      <c r="M3" s="21"/>
      <c r="N3" s="29"/>
      <c r="O3" s="24"/>
      <c r="P3" s="27"/>
      <c r="Q3" s="23"/>
      <c r="R3" s="23"/>
      <c r="S3" s="31"/>
      <c r="T3" s="29"/>
      <c r="U3" s="21"/>
      <c r="V3" s="31"/>
      <c r="W3" s="29"/>
      <c r="X3" s="26"/>
      <c r="Y3" s="25"/>
      <c r="Z3" s="23"/>
    </row>
    <row r="4" spans="1:26" ht="14.25" customHeight="1">
      <c r="A4" s="25"/>
      <c r="B4" s="24"/>
      <c r="C4" s="24"/>
      <c r="D4" s="23"/>
      <c r="E4" s="29"/>
      <c r="F4" s="31"/>
      <c r="G4" s="22"/>
      <c r="H4" s="29"/>
      <c r="I4" s="28"/>
      <c r="J4" s="29"/>
      <c r="K4" s="28"/>
      <c r="L4" s="29"/>
      <c r="M4" s="22"/>
      <c r="N4" s="21"/>
      <c r="O4" s="25"/>
      <c r="P4" s="21"/>
      <c r="Q4" s="26"/>
      <c r="R4" s="25"/>
      <c r="S4" s="24"/>
      <c r="T4" s="26"/>
      <c r="U4" s="25"/>
      <c r="V4" s="29"/>
      <c r="W4" s="22"/>
      <c r="X4" s="31"/>
      <c r="Y4" s="29"/>
      <c r="Z4" s="29"/>
    </row>
    <row r="5" spans="1:26" ht="14.25" customHeight="1">
      <c r="A5" s="22"/>
      <c r="B5" s="25"/>
      <c r="C5" s="31"/>
      <c r="D5" s="29"/>
      <c r="E5" s="46">
        <v>2</v>
      </c>
      <c r="F5" s="29"/>
      <c r="G5" s="25"/>
      <c r="H5" s="23"/>
      <c r="I5" s="29"/>
      <c r="J5" s="31"/>
      <c r="K5" s="27"/>
      <c r="L5" s="31"/>
      <c r="M5" s="21"/>
      <c r="N5" s="25"/>
      <c r="O5" s="31"/>
      <c r="P5" s="26"/>
      <c r="Q5" s="21"/>
      <c r="R5" s="23"/>
      <c r="S5" s="29"/>
      <c r="T5" s="25"/>
      <c r="U5" s="31"/>
      <c r="V5" s="24"/>
      <c r="W5" s="26"/>
      <c r="X5" s="25"/>
      <c r="Y5" s="24"/>
      <c r="Z5" s="29"/>
    </row>
    <row r="6" spans="1:26" ht="14.25" customHeight="1">
      <c r="A6" s="25"/>
      <c r="B6" s="28"/>
      <c r="C6" s="25"/>
      <c r="D6" s="24"/>
      <c r="E6" s="28"/>
      <c r="F6" s="28"/>
      <c r="G6" s="29"/>
      <c r="H6" s="26"/>
      <c r="I6" s="25"/>
      <c r="J6" s="22"/>
      <c r="K6" s="24"/>
      <c r="L6" s="25"/>
      <c r="M6" s="27"/>
      <c r="N6" s="23"/>
      <c r="O6" s="28"/>
      <c r="P6" s="25"/>
      <c r="Q6" s="31"/>
      <c r="R6" s="29"/>
      <c r="S6" s="21"/>
      <c r="T6" s="23"/>
      <c r="U6" s="23"/>
      <c r="V6" s="25"/>
      <c r="W6" s="27"/>
      <c r="X6" s="29"/>
      <c r="Y6" s="25"/>
      <c r="Z6" s="23"/>
    </row>
    <row r="7" spans="1:26" ht="14.25" customHeight="1">
      <c r="A7" s="29"/>
      <c r="B7" s="25"/>
      <c r="C7" s="27"/>
      <c r="D7" s="21"/>
      <c r="E7" s="25"/>
      <c r="F7" s="25"/>
      <c r="G7" s="21"/>
      <c r="H7" s="29"/>
      <c r="I7" s="21"/>
      <c r="J7" s="27"/>
      <c r="K7" s="21"/>
      <c r="L7" s="29"/>
      <c r="M7" s="31"/>
      <c r="N7" s="27"/>
      <c r="O7" s="21"/>
      <c r="P7" s="24"/>
      <c r="Q7" s="29"/>
      <c r="R7" s="24"/>
      <c r="S7" s="25"/>
      <c r="T7" s="27"/>
      <c r="U7" s="29"/>
      <c r="V7" s="27"/>
      <c r="W7" s="31"/>
      <c r="X7" s="23"/>
      <c r="Y7" s="27"/>
      <c r="Z7" s="25"/>
    </row>
    <row r="8" spans="1:26" ht="14.25" customHeight="1">
      <c r="A8" s="21"/>
      <c r="B8" s="25"/>
      <c r="C8" s="28"/>
      <c r="D8" s="25"/>
      <c r="E8" s="23"/>
      <c r="F8" s="25"/>
      <c r="G8" s="22"/>
      <c r="H8" s="23"/>
      <c r="I8" s="27"/>
      <c r="J8" s="31"/>
      <c r="K8" s="27"/>
      <c r="L8" s="22"/>
      <c r="M8" s="29"/>
      <c r="N8" s="25"/>
      <c r="O8" s="24"/>
      <c r="P8" s="29"/>
      <c r="Q8" s="25"/>
      <c r="R8" s="26"/>
      <c r="S8" s="25"/>
      <c r="T8" s="26"/>
      <c r="U8" s="22"/>
      <c r="V8" s="25"/>
      <c r="W8" s="24"/>
      <c r="X8" s="25"/>
      <c r="Y8" s="29"/>
      <c r="Z8" s="26"/>
    </row>
    <row r="9" spans="1:26" ht="14.25" customHeight="1">
      <c r="A9" s="25"/>
      <c r="B9" s="27"/>
      <c r="C9" s="25"/>
      <c r="D9" s="24"/>
      <c r="E9" s="29"/>
      <c r="F9" s="21"/>
      <c r="G9" s="25"/>
      <c r="H9" s="27"/>
      <c r="I9" s="25"/>
      <c r="J9" s="23"/>
      <c r="K9" s="51">
        <v>1</v>
      </c>
      <c r="L9" s="25"/>
      <c r="M9" s="28"/>
      <c r="N9" s="21"/>
      <c r="O9" s="26"/>
      <c r="P9" s="23"/>
      <c r="Q9" s="27"/>
      <c r="R9" s="25"/>
      <c r="S9" s="23"/>
      <c r="T9" s="25"/>
      <c r="U9" s="23"/>
      <c r="V9" s="27"/>
      <c r="W9" s="27"/>
      <c r="X9" s="26"/>
      <c r="Y9" s="24"/>
      <c r="Z9" s="25"/>
    </row>
    <row r="10" spans="1:26" ht="14.25" customHeight="1">
      <c r="A10" s="21"/>
      <c r="B10" s="24"/>
      <c r="C10" s="26"/>
      <c r="D10" s="29"/>
      <c r="E10" s="31"/>
      <c r="F10" s="27"/>
      <c r="G10" s="28"/>
      <c r="H10" s="25"/>
      <c r="I10" s="24"/>
      <c r="J10" s="25"/>
      <c r="K10" s="21"/>
      <c r="L10" s="24"/>
      <c r="M10" s="27"/>
      <c r="N10" s="21"/>
      <c r="O10" s="25"/>
      <c r="P10" s="25"/>
      <c r="Q10" s="25"/>
      <c r="R10" s="31"/>
      <c r="S10" s="25"/>
      <c r="T10" s="25"/>
      <c r="U10" s="27"/>
      <c r="V10" s="21"/>
      <c r="W10" s="23"/>
      <c r="X10" s="25"/>
      <c r="Y10" s="22"/>
      <c r="Z10" s="21"/>
    </row>
    <row r="11" spans="1:26" ht="14.25" customHeight="1">
      <c r="A11" s="25"/>
      <c r="B11" s="22"/>
      <c r="C11" s="29"/>
      <c r="D11" s="28"/>
      <c r="E11" s="29"/>
      <c r="F11" s="23"/>
      <c r="G11" s="26"/>
      <c r="H11" s="27"/>
      <c r="I11" s="23"/>
      <c r="J11" s="26"/>
      <c r="K11" s="25"/>
      <c r="L11" s="21"/>
      <c r="M11" s="28"/>
      <c r="N11" s="25"/>
      <c r="O11" s="24"/>
      <c r="P11" s="29"/>
      <c r="Q11" s="25"/>
      <c r="R11" s="27"/>
      <c r="S11" s="27"/>
      <c r="T11" s="24"/>
      <c r="U11" s="25"/>
      <c r="V11" s="25"/>
      <c r="W11" s="31"/>
      <c r="X11" s="21"/>
      <c r="Y11" s="29"/>
      <c r="Z11" s="24"/>
    </row>
    <row r="12" spans="1:26" ht="14.25" customHeight="1">
      <c r="A12" s="21"/>
      <c r="B12" s="25"/>
      <c r="C12" s="28"/>
      <c r="D12" s="29"/>
      <c r="E12" s="27"/>
      <c r="F12" s="24"/>
      <c r="G12" s="27"/>
      <c r="H12" s="23"/>
      <c r="I12" s="25"/>
      <c r="J12" s="31"/>
      <c r="K12" s="28"/>
      <c r="L12" s="25"/>
      <c r="M12" s="24"/>
      <c r="N12" s="26"/>
      <c r="O12" s="29"/>
      <c r="P12" s="26"/>
      <c r="Q12" s="25"/>
      <c r="R12" s="31"/>
      <c r="S12" s="27"/>
      <c r="T12" s="24"/>
      <c r="U12" s="22"/>
      <c r="V12" s="28"/>
      <c r="W12" s="25"/>
      <c r="X12" s="29"/>
      <c r="Y12" s="31"/>
      <c r="Z12" s="25"/>
    </row>
    <row r="13" spans="1:26" ht="14.25" customHeight="1">
      <c r="A13" s="21"/>
      <c r="B13" s="25"/>
      <c r="C13" s="21"/>
      <c r="D13" s="24"/>
      <c r="E13" s="31"/>
      <c r="F13" s="29"/>
      <c r="G13" s="21"/>
      <c r="H13" s="29"/>
      <c r="I13" s="27"/>
      <c r="J13" s="25"/>
      <c r="K13" s="24"/>
      <c r="L13" s="21"/>
      <c r="M13" s="25"/>
      <c r="N13" s="23"/>
      <c r="O13" s="27"/>
      <c r="P13" s="29"/>
      <c r="Q13" s="21"/>
      <c r="R13" s="25"/>
      <c r="S13" s="26"/>
      <c r="T13" s="23"/>
      <c r="U13" s="25"/>
      <c r="V13" s="21"/>
      <c r="W13" s="25"/>
      <c r="X13" s="29"/>
      <c r="Y13" s="25"/>
      <c r="Z13" s="21"/>
    </row>
    <row r="14" spans="1:26" ht="14.25" customHeight="1">
      <c r="A14" s="26"/>
      <c r="B14" s="23"/>
      <c r="C14" s="29"/>
      <c r="D14" s="25"/>
      <c r="E14" s="27"/>
      <c r="F14" s="24"/>
      <c r="G14" s="27"/>
      <c r="H14" s="22"/>
      <c r="I14" s="23"/>
      <c r="J14" s="27"/>
      <c r="K14" s="25"/>
      <c r="L14" s="27"/>
      <c r="M14" s="28"/>
      <c r="N14" s="25"/>
      <c r="O14" s="22"/>
      <c r="P14" s="26"/>
      <c r="Q14" s="24"/>
      <c r="R14" s="25"/>
      <c r="S14" s="25"/>
      <c r="T14" s="31"/>
      <c r="U14" s="26"/>
      <c r="V14" s="29"/>
      <c r="W14" s="24"/>
      <c r="X14" s="25"/>
      <c r="Y14" s="24"/>
      <c r="Z14" s="25"/>
    </row>
    <row r="15" spans="1:26" ht="14.25" customHeight="1">
      <c r="A15" s="25"/>
      <c r="B15" s="31"/>
      <c r="C15" s="29"/>
      <c r="D15" s="22"/>
      <c r="E15" s="26"/>
      <c r="F15" s="27"/>
      <c r="G15" s="29"/>
      <c r="H15" s="26"/>
      <c r="I15" s="25"/>
      <c r="J15" s="26"/>
      <c r="K15" s="22"/>
      <c r="L15" s="25"/>
      <c r="M15" s="31"/>
      <c r="N15" s="27"/>
      <c r="O15" s="31"/>
      <c r="P15" s="25"/>
      <c r="Q15" s="21"/>
      <c r="R15" s="23"/>
      <c r="S15" s="31"/>
      <c r="T15" s="25"/>
      <c r="U15" s="21"/>
      <c r="V15" s="27"/>
      <c r="W15" s="29"/>
      <c r="X15" s="27"/>
      <c r="Y15" s="23"/>
      <c r="Z15" s="25"/>
    </row>
    <row r="16" spans="1:26" ht="14.25" customHeight="1">
      <c r="A16" s="25"/>
      <c r="B16" s="25"/>
      <c r="C16" s="28"/>
      <c r="D16" s="21"/>
      <c r="E16" s="25"/>
      <c r="F16" s="21"/>
      <c r="G16" s="24"/>
      <c r="H16" s="25"/>
      <c r="I16" s="31"/>
      <c r="J16" s="25"/>
      <c r="K16" s="26"/>
      <c r="L16" s="31"/>
      <c r="M16" s="25"/>
      <c r="N16" s="24"/>
      <c r="O16" s="29"/>
      <c r="P16" s="28"/>
      <c r="Q16" s="25"/>
      <c r="R16" s="26"/>
      <c r="S16" s="25"/>
      <c r="T16" s="24"/>
      <c r="U16" s="28"/>
      <c r="V16" s="29"/>
      <c r="W16" s="21"/>
      <c r="X16" s="23"/>
      <c r="Y16" s="25"/>
      <c r="Z16" s="24"/>
    </row>
    <row r="17" spans="1:26" ht="14.25" customHeight="1">
      <c r="A17" s="29"/>
      <c r="B17" s="22"/>
      <c r="C17" s="25"/>
      <c r="D17" s="27"/>
      <c r="E17" s="24"/>
      <c r="F17" s="25"/>
      <c r="G17" s="25"/>
      <c r="H17" s="21"/>
      <c r="I17" s="22"/>
      <c r="J17" s="58">
        <v>7</v>
      </c>
      <c r="K17" s="29"/>
      <c r="L17" s="21"/>
      <c r="M17" s="21"/>
      <c r="N17" s="29"/>
      <c r="O17" s="25"/>
      <c r="P17" s="23"/>
      <c r="Q17" s="24"/>
      <c r="R17" s="25"/>
      <c r="S17" s="22"/>
      <c r="T17" s="29"/>
      <c r="U17" s="25"/>
      <c r="V17" s="24"/>
      <c r="W17" s="25"/>
      <c r="X17" s="25"/>
      <c r="Y17" s="29"/>
      <c r="Z17" s="25"/>
    </row>
    <row r="18" spans="1:26" ht="14.25" customHeight="1">
      <c r="A18" s="23"/>
      <c r="B18" s="25"/>
      <c r="C18" s="24"/>
      <c r="D18" s="25"/>
      <c r="E18" s="22"/>
      <c r="F18" s="26"/>
      <c r="G18" s="23"/>
      <c r="H18" s="24"/>
      <c r="I18" s="29"/>
      <c r="J18" s="25"/>
      <c r="K18" s="23"/>
      <c r="L18" s="29"/>
      <c r="M18" s="21"/>
      <c r="N18" s="31"/>
      <c r="O18" s="21"/>
      <c r="P18" s="29"/>
      <c r="Q18" s="29"/>
      <c r="R18" s="21"/>
      <c r="S18" s="26"/>
      <c r="T18" s="23"/>
      <c r="U18" s="27"/>
      <c r="V18" s="28"/>
      <c r="W18" s="23"/>
      <c r="X18" s="27"/>
      <c r="Y18" s="25"/>
      <c r="Z18" s="28"/>
    </row>
    <row r="19" spans="1:26" ht="14.25" customHeight="1">
      <c r="A19" s="21"/>
      <c r="B19" s="25"/>
      <c r="C19" s="26"/>
      <c r="D19" s="27"/>
      <c r="E19" s="25"/>
      <c r="F19" s="31"/>
      <c r="G19" s="21"/>
      <c r="H19" s="25"/>
      <c r="I19" s="24"/>
      <c r="J19" s="29"/>
      <c r="K19" s="25"/>
      <c r="L19" s="24"/>
      <c r="M19" s="25"/>
      <c r="N19" s="28"/>
      <c r="O19" s="22"/>
      <c r="P19" s="31"/>
      <c r="Q19" s="28"/>
      <c r="R19" s="31"/>
      <c r="S19" s="25"/>
      <c r="T19" s="21"/>
      <c r="U19" s="26"/>
      <c r="V19" s="31"/>
      <c r="W19" s="25"/>
      <c r="X19" s="26"/>
      <c r="Y19" s="23"/>
      <c r="Z19" s="29"/>
    </row>
    <row r="20" spans="1:26" ht="14.25" customHeight="1">
      <c r="A20" s="25"/>
      <c r="B20" s="26"/>
      <c r="C20" s="25"/>
      <c r="D20" s="24"/>
      <c r="E20" s="25"/>
      <c r="F20" s="21"/>
      <c r="G20" s="27"/>
      <c r="H20" s="22"/>
      <c r="I20" s="25"/>
      <c r="J20" s="31"/>
      <c r="K20" s="21"/>
      <c r="L20" s="27"/>
      <c r="M20" s="26"/>
      <c r="N20" s="27"/>
      <c r="O20" s="24"/>
      <c r="P20" s="29"/>
      <c r="Q20" s="23"/>
      <c r="R20" s="29"/>
      <c r="S20" s="22"/>
      <c r="T20" s="24"/>
      <c r="U20" s="29"/>
      <c r="V20" s="25"/>
      <c r="W20" s="24"/>
      <c r="X20" s="25"/>
      <c r="Y20" s="24"/>
      <c r="Z20" s="29"/>
    </row>
    <row r="21" spans="1:26" ht="14.25" customHeight="1">
      <c r="A21" s="25"/>
      <c r="B21" s="29"/>
      <c r="C21" s="21"/>
      <c r="D21" s="25"/>
      <c r="E21" s="22"/>
      <c r="F21" s="25"/>
      <c r="G21" s="23"/>
      <c r="H21" s="25"/>
      <c r="I21" s="22"/>
      <c r="J21" s="29"/>
      <c r="K21" s="22"/>
      <c r="L21" s="24"/>
      <c r="M21" s="27"/>
      <c r="N21" s="23"/>
      <c r="O21" s="29"/>
      <c r="P21" s="26"/>
      <c r="Q21" s="24"/>
      <c r="R21" s="27"/>
      <c r="S21" s="21"/>
      <c r="T21" s="25"/>
      <c r="U21" s="24"/>
      <c r="V21" s="27"/>
      <c r="W21" s="26"/>
      <c r="X21" s="29"/>
      <c r="Y21" s="25"/>
      <c r="Z21" s="24">
        <v>3</v>
      </c>
    </row>
    <row r="22" spans="1:26" ht="14.25" customHeight="1">
      <c r="A22" s="23"/>
      <c r="B22" s="25"/>
      <c r="C22" s="24"/>
      <c r="D22" s="75">
        <v>5</v>
      </c>
      <c r="E22" s="25"/>
      <c r="F22" s="28"/>
      <c r="G22" s="25"/>
      <c r="H22" s="24"/>
      <c r="I22" s="29"/>
      <c r="J22" s="26"/>
      <c r="K22" s="29"/>
      <c r="L22" s="26"/>
      <c r="M22" s="21"/>
      <c r="N22" s="27"/>
      <c r="O22" s="23"/>
      <c r="P22" s="25"/>
      <c r="Q22" s="27"/>
      <c r="R22" s="23"/>
      <c r="S22" s="25"/>
      <c r="T22" s="31"/>
      <c r="U22" s="25"/>
      <c r="V22" s="28"/>
      <c r="W22" s="29"/>
      <c r="X22" s="27"/>
      <c r="Y22" s="23"/>
      <c r="Z22" s="25"/>
    </row>
    <row r="23" spans="1:26" ht="14.25" customHeight="1">
      <c r="A23" s="27"/>
      <c r="B23" s="21"/>
      <c r="C23" s="25"/>
      <c r="D23" s="25"/>
      <c r="E23" s="21"/>
      <c r="F23" s="24"/>
      <c r="G23" s="21"/>
      <c r="H23" s="29"/>
      <c r="I23" s="26"/>
      <c r="J23" s="31"/>
      <c r="K23" s="23"/>
      <c r="L23" s="29"/>
      <c r="M23" s="24"/>
      <c r="N23" s="80">
        <v>4</v>
      </c>
      <c r="O23" s="25"/>
      <c r="P23" s="28"/>
      <c r="Q23" s="25"/>
      <c r="R23" s="25"/>
      <c r="S23" s="22"/>
      <c r="T23" s="25"/>
      <c r="U23" s="27"/>
      <c r="V23" s="29"/>
      <c r="W23" s="24"/>
      <c r="X23" s="26"/>
      <c r="Y23" s="25"/>
      <c r="Z23" s="25"/>
    </row>
    <row r="24" spans="1:26" ht="14.25" customHeight="1">
      <c r="A24" s="24"/>
      <c r="B24" s="26"/>
      <c r="C24" s="23"/>
      <c r="D24" s="22"/>
      <c r="E24" s="29"/>
      <c r="F24" s="29"/>
      <c r="G24" s="26"/>
      <c r="H24" s="28"/>
      <c r="I24" s="24"/>
      <c r="J24" s="25"/>
      <c r="K24" s="22"/>
      <c r="L24" s="24"/>
      <c r="M24" s="27"/>
      <c r="N24" s="25"/>
      <c r="O24" s="23"/>
      <c r="P24" s="25"/>
      <c r="Q24" s="24"/>
      <c r="R24" s="24"/>
      <c r="S24" s="25"/>
      <c r="T24" s="23"/>
      <c r="U24" s="21"/>
      <c r="V24" s="31"/>
      <c r="W24" s="29"/>
      <c r="X24" s="24"/>
      <c r="Y24" s="21"/>
      <c r="Z24" s="23"/>
    </row>
    <row r="25" spans="1:26" ht="14.25" customHeight="1">
      <c r="A25" s="29"/>
      <c r="B25" s="29"/>
      <c r="C25" s="29"/>
      <c r="D25" s="29"/>
      <c r="E25" s="26"/>
      <c r="F25" s="31"/>
      <c r="G25" s="25"/>
      <c r="H25" s="21"/>
      <c r="I25" s="25"/>
      <c r="J25" s="31"/>
      <c r="K25" s="21"/>
      <c r="L25" s="21"/>
      <c r="M25" s="26"/>
      <c r="N25" s="24"/>
      <c r="O25" s="25"/>
      <c r="P25" s="27"/>
      <c r="Q25" s="26"/>
      <c r="R25" s="25"/>
      <c r="S25" s="27"/>
      <c r="T25" s="24"/>
      <c r="U25" s="26"/>
      <c r="V25" s="31"/>
      <c r="W25" s="27"/>
      <c r="X25" s="22"/>
      <c r="Y25" s="25"/>
      <c r="Z25" s="27"/>
    </row>
    <row r="26" spans="1:26" ht="14.25" customHeight="1">
      <c r="A26" s="27"/>
      <c r="B26" s="26"/>
      <c r="C26" s="24"/>
      <c r="D26" s="25"/>
      <c r="E26" s="22"/>
      <c r="F26" s="25"/>
      <c r="G26" s="26"/>
      <c r="H26" s="24"/>
      <c r="I26" s="27"/>
      <c r="J26" s="25"/>
      <c r="K26" s="28"/>
      <c r="L26" s="25"/>
      <c r="M26" s="23"/>
      <c r="N26" s="25"/>
      <c r="O26" s="26"/>
      <c r="P26" s="22"/>
      <c r="Q26" s="29"/>
      <c r="R26" s="28"/>
      <c r="S26" s="26"/>
      <c r="T26" s="27"/>
      <c r="U26" s="21"/>
      <c r="V26" s="23"/>
      <c r="W26" s="27"/>
      <c r="X26" s="26"/>
      <c r="Y26" s="21"/>
      <c r="Z26" s="28"/>
    </row>
    <row r="27" spans="1:26" ht="14.25" customHeight="1"/>
    <row r="28" spans="1:26" ht="14.25" customHeight="1">
      <c r="E28" s="17"/>
      <c r="H28" s="186">
        <v>2212231</v>
      </c>
      <c r="I28" s="187"/>
      <c r="J28" s="188"/>
      <c r="K28" s="17"/>
    </row>
    <row r="29" spans="1:26" ht="14.25" customHeight="1">
      <c r="D29" s="189" t="s">
        <v>155</v>
      </c>
      <c r="E29" s="190"/>
      <c r="F29" s="190"/>
      <c r="G29" s="191"/>
      <c r="H29" s="192"/>
      <c r="I29" s="178"/>
      <c r="J29" s="179"/>
    </row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H28:J28"/>
    <mergeCell ref="D29:G29"/>
    <mergeCell ref="H29:J29"/>
  </mergeCells>
  <pageMargins left="0.70000000000000007" right="0.7000000000000000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T1:AP1000"/>
  <sheetViews>
    <sheetView workbookViewId="0"/>
  </sheetViews>
  <sheetFormatPr baseColWidth="10" defaultColWidth="14.44140625" defaultRowHeight="15" customHeight="1"/>
  <cols>
    <col min="1" max="1" width="3" customWidth="1"/>
    <col min="2" max="30" width="2.6640625" customWidth="1"/>
    <col min="31" max="31" width="1" customWidth="1"/>
    <col min="32" max="42" width="2.6640625" customWidth="1"/>
  </cols>
  <sheetData>
    <row r="1" spans="20:42" ht="14.25" customHeight="1">
      <c r="T1" s="30"/>
      <c r="U1" s="10"/>
      <c r="V1" s="10"/>
      <c r="W1" s="14"/>
      <c r="X1" s="32"/>
      <c r="Y1" s="2" t="s">
        <v>76</v>
      </c>
      <c r="Z1" s="15"/>
      <c r="AA1" s="6"/>
      <c r="AB1" s="33"/>
      <c r="AC1" s="6"/>
      <c r="AE1" s="39"/>
      <c r="AF1" s="10"/>
      <c r="AG1" s="16"/>
      <c r="AH1" s="12"/>
      <c r="AI1" s="11"/>
      <c r="AJ1" s="14"/>
      <c r="AK1" s="2" t="s">
        <v>76</v>
      </c>
      <c r="AL1" s="15"/>
      <c r="AM1" s="6"/>
      <c r="AN1" s="4"/>
      <c r="AO1" s="11"/>
      <c r="AP1" s="40"/>
    </row>
    <row r="2" spans="20:42" ht="14.25" customHeight="1">
      <c r="T2" s="41"/>
      <c r="U2" s="15"/>
      <c r="V2" s="16"/>
      <c r="W2" s="11"/>
      <c r="X2" s="10"/>
      <c r="Y2" s="2" t="s">
        <v>76</v>
      </c>
      <c r="Z2" s="4"/>
      <c r="AA2" s="15"/>
      <c r="AB2" s="8"/>
      <c r="AC2" s="5"/>
      <c r="AE2" s="39"/>
      <c r="AF2" s="4"/>
      <c r="AG2" s="12"/>
      <c r="AH2" s="10"/>
      <c r="AI2" s="16"/>
      <c r="AJ2" s="11"/>
      <c r="AK2" s="2" t="s">
        <v>76</v>
      </c>
      <c r="AL2" s="4"/>
      <c r="AM2" s="8"/>
      <c r="AN2" s="11"/>
      <c r="AO2" s="10"/>
      <c r="AP2" s="43"/>
    </row>
    <row r="3" spans="20:42" ht="14.25" customHeight="1">
      <c r="T3" s="45"/>
      <c r="U3" s="5"/>
      <c r="V3" s="8"/>
      <c r="W3" s="4"/>
      <c r="X3" s="10"/>
      <c r="Y3" s="15"/>
      <c r="Z3" s="14"/>
      <c r="AA3" s="17" t="s">
        <v>76</v>
      </c>
      <c r="AB3" s="12"/>
      <c r="AC3" s="15"/>
      <c r="AE3" s="39"/>
      <c r="AF3" s="6"/>
      <c r="AG3" s="12"/>
      <c r="AH3" s="47"/>
      <c r="AI3" s="14"/>
      <c r="AJ3" s="10"/>
      <c r="AK3" s="4"/>
      <c r="AL3" s="2" t="s">
        <v>76</v>
      </c>
      <c r="AM3" s="6"/>
      <c r="AN3" s="10"/>
      <c r="AO3" s="16"/>
      <c r="AP3" s="48"/>
    </row>
    <row r="4" spans="20:42" ht="14.25" customHeight="1">
      <c r="T4" s="45"/>
      <c r="U4" s="11"/>
      <c r="V4" s="11"/>
      <c r="W4" s="8"/>
      <c r="X4" s="4"/>
      <c r="Y4" s="2" t="s">
        <v>76</v>
      </c>
      <c r="Z4" s="6"/>
      <c r="AA4" s="14"/>
      <c r="AB4" s="15"/>
      <c r="AC4" s="12"/>
      <c r="AD4" s="11"/>
      <c r="AE4" s="39"/>
      <c r="AF4" s="14"/>
      <c r="AG4" s="11"/>
      <c r="AH4" s="4"/>
      <c r="AI4" s="4"/>
      <c r="AJ4" s="12"/>
      <c r="AK4" s="2" t="s">
        <v>76</v>
      </c>
      <c r="AL4" s="14"/>
      <c r="AM4" s="6"/>
      <c r="AN4" s="8"/>
      <c r="AO4" s="11"/>
      <c r="AP4" s="40"/>
    </row>
    <row r="5" spans="20:42" ht="14.25" customHeight="1">
      <c r="T5" s="45"/>
      <c r="U5" s="4"/>
      <c r="V5" s="10"/>
      <c r="W5" s="14"/>
      <c r="X5" s="15"/>
      <c r="Y5" s="2" t="s">
        <v>76</v>
      </c>
      <c r="Z5" s="8"/>
      <c r="AA5" s="8"/>
      <c r="AB5" s="14"/>
      <c r="AC5" s="6"/>
      <c r="AD5" s="6"/>
      <c r="AE5" s="39"/>
      <c r="AF5" s="4"/>
      <c r="AG5" s="6"/>
      <c r="AH5" s="14"/>
      <c r="AI5" s="16"/>
      <c r="AJ5" s="2" t="s">
        <v>76</v>
      </c>
      <c r="AK5" s="15"/>
      <c r="AL5" s="14"/>
      <c r="AM5" s="10"/>
      <c r="AN5" s="15"/>
      <c r="AO5" s="14"/>
      <c r="AP5" s="40"/>
    </row>
    <row r="6" spans="20:42" ht="14.25" customHeight="1">
      <c r="T6" s="45"/>
      <c r="U6" s="15"/>
      <c r="V6" s="6"/>
      <c r="W6" s="6"/>
      <c r="X6" s="16"/>
      <c r="Y6" s="2" t="s">
        <v>76</v>
      </c>
      <c r="Z6" s="8"/>
      <c r="AA6" s="5"/>
      <c r="AB6" s="15"/>
      <c r="AC6" s="5"/>
      <c r="AD6" s="4"/>
      <c r="AE6" s="39"/>
      <c r="AF6" s="15"/>
      <c r="AG6" s="16"/>
      <c r="AH6" s="8"/>
      <c r="AI6" s="16"/>
      <c r="AJ6" s="2" t="s">
        <v>76</v>
      </c>
      <c r="AK6" s="4"/>
      <c r="AL6" s="11"/>
      <c r="AM6" s="16"/>
      <c r="AN6" s="14"/>
      <c r="AO6" s="8"/>
      <c r="AP6" s="40"/>
    </row>
    <row r="7" spans="20:42" ht="14.25" customHeight="1">
      <c r="T7" s="49"/>
      <c r="U7" s="6"/>
      <c r="V7" s="17" t="s">
        <v>76</v>
      </c>
      <c r="W7" s="4"/>
      <c r="X7" s="5"/>
      <c r="Y7" s="12"/>
      <c r="Z7" s="11"/>
      <c r="AA7" s="5"/>
      <c r="AB7" s="16"/>
      <c r="AC7" s="14"/>
      <c r="AD7" s="8"/>
      <c r="AE7" s="39"/>
      <c r="AF7" s="12"/>
      <c r="AG7" s="8"/>
      <c r="AH7" s="16"/>
      <c r="AI7" s="15"/>
      <c r="AJ7" s="2" t="s">
        <v>76</v>
      </c>
      <c r="AK7" s="4"/>
      <c r="AL7" s="14"/>
      <c r="AM7" s="14"/>
      <c r="AN7" s="14"/>
      <c r="AO7" s="8"/>
      <c r="AP7" s="40"/>
    </row>
    <row r="8" spans="20:42" ht="14.25" customHeight="1">
      <c r="T8" s="45"/>
      <c r="U8" s="10"/>
      <c r="V8" s="11"/>
      <c r="W8" s="5"/>
      <c r="X8" s="8"/>
      <c r="Y8" s="17" t="s">
        <v>76</v>
      </c>
      <c r="Z8" s="8"/>
      <c r="AA8" s="12"/>
      <c r="AB8" s="4"/>
      <c r="AC8" s="6"/>
      <c r="AD8" s="15"/>
      <c r="AE8" s="39"/>
      <c r="AF8" s="14"/>
      <c r="AG8" s="5"/>
      <c r="AH8" s="15"/>
      <c r="AI8" s="6"/>
      <c r="AJ8" s="2" t="s">
        <v>76</v>
      </c>
      <c r="AK8" s="4"/>
      <c r="AL8" s="15"/>
      <c r="AM8" s="12"/>
      <c r="AN8" s="16"/>
      <c r="AO8" s="14"/>
      <c r="AP8" s="40"/>
    </row>
    <row r="9" spans="20:42" ht="14.25" customHeight="1">
      <c r="T9" s="50"/>
      <c r="U9" s="16"/>
      <c r="V9" s="17" t="s">
        <v>76</v>
      </c>
      <c r="W9" s="4"/>
      <c r="X9" s="12"/>
      <c r="Y9" s="15"/>
      <c r="Z9" s="5"/>
      <c r="AA9" s="4"/>
      <c r="AB9" s="16"/>
      <c r="AC9" s="12"/>
      <c r="AD9" s="8"/>
      <c r="AE9" s="39"/>
      <c r="AF9" s="16"/>
      <c r="AG9" s="4"/>
      <c r="AH9" s="16"/>
      <c r="AI9" s="16"/>
      <c r="AJ9" s="2" t="s">
        <v>76</v>
      </c>
      <c r="AK9" s="4"/>
      <c r="AL9" s="6"/>
      <c r="AM9" s="4"/>
      <c r="AN9" s="8"/>
      <c r="AO9" s="8"/>
      <c r="AP9" s="40"/>
    </row>
    <row r="10" spans="20:42" ht="14.25" customHeight="1">
      <c r="T10" s="49"/>
      <c r="U10" s="8"/>
      <c r="V10" s="6"/>
      <c r="W10" s="11"/>
      <c r="X10" s="2" t="s">
        <v>76</v>
      </c>
      <c r="Y10" s="15"/>
      <c r="Z10" s="11"/>
      <c r="AA10" s="10"/>
      <c r="AB10" s="6"/>
      <c r="AC10" s="16"/>
      <c r="AE10" s="39"/>
      <c r="AF10" s="16"/>
      <c r="AG10" s="4"/>
      <c r="AH10" s="5"/>
      <c r="AI10" s="10"/>
      <c r="AJ10" s="2" t="s">
        <v>76</v>
      </c>
      <c r="AK10" s="14"/>
      <c r="AL10" s="6"/>
      <c r="AM10" s="6"/>
      <c r="AN10" s="6"/>
      <c r="AO10" s="8"/>
      <c r="AP10" s="40"/>
    </row>
    <row r="11" spans="20:42" ht="14.25" customHeight="1">
      <c r="T11" s="52"/>
      <c r="U11" s="5"/>
      <c r="V11" s="12"/>
      <c r="W11" s="15"/>
      <c r="X11" s="2" t="s">
        <v>76</v>
      </c>
      <c r="Y11" s="14"/>
      <c r="Z11" s="12"/>
      <c r="AA11" s="14"/>
      <c r="AB11" s="8"/>
      <c r="AC11" s="8"/>
      <c r="AD11" s="17"/>
      <c r="AE11" s="39"/>
      <c r="AF11" s="4"/>
      <c r="AG11" s="14"/>
      <c r="AH11" s="5"/>
      <c r="AI11" s="4"/>
      <c r="AJ11" s="10"/>
      <c r="AK11" s="2" t="s">
        <v>76</v>
      </c>
      <c r="AL11" s="10"/>
      <c r="AM11" s="15"/>
      <c r="AN11" s="11"/>
      <c r="AO11" s="15"/>
      <c r="AP11" s="53"/>
    </row>
    <row r="12" spans="20:42" ht="14.25" customHeight="1">
      <c r="T12" s="54"/>
      <c r="U12" s="6"/>
      <c r="V12" s="16"/>
      <c r="W12" s="15"/>
      <c r="X12" s="15"/>
      <c r="Y12" s="2" t="s">
        <v>76</v>
      </c>
      <c r="Z12" s="8"/>
      <c r="AA12" s="4"/>
      <c r="AB12" s="12"/>
      <c r="AC12" s="11"/>
      <c r="AD12" s="14"/>
      <c r="AE12" s="39"/>
      <c r="AF12" s="4"/>
      <c r="AG12" s="5"/>
      <c r="AH12" s="12"/>
      <c r="AI12" s="5"/>
      <c r="AJ12" s="4"/>
      <c r="AK12" s="2" t="s">
        <v>76</v>
      </c>
      <c r="AL12" s="10"/>
      <c r="AM12" s="11"/>
      <c r="AN12" s="4"/>
      <c r="AO12" s="6"/>
      <c r="AP12" s="55"/>
    </row>
    <row r="13" spans="20:42" ht="14.25" customHeight="1">
      <c r="T13" s="54"/>
      <c r="U13" s="5"/>
      <c r="V13" s="14"/>
      <c r="W13" s="16"/>
      <c r="X13" s="14"/>
      <c r="Y13" s="2" t="s">
        <v>76</v>
      </c>
      <c r="Z13" s="10"/>
      <c r="AA13" s="14"/>
      <c r="AB13" s="15"/>
      <c r="AC13" s="5"/>
      <c r="AD13" s="14"/>
      <c r="AE13" s="39"/>
      <c r="AF13" s="6"/>
      <c r="AG13" s="4"/>
      <c r="AH13" s="11"/>
      <c r="AI13" s="8"/>
      <c r="AJ13" s="8"/>
      <c r="AK13" s="2" t="s">
        <v>76</v>
      </c>
      <c r="AL13" s="8"/>
      <c r="AM13" s="15"/>
      <c r="AN13" s="10"/>
      <c r="AO13" s="8"/>
      <c r="AP13" s="56"/>
    </row>
    <row r="14" spans="20:42" ht="14.25" customHeight="1">
      <c r="T14" s="57"/>
      <c r="U14" s="14"/>
      <c r="V14" s="10"/>
      <c r="W14" s="15"/>
      <c r="X14" s="2" t="s">
        <v>76</v>
      </c>
      <c r="Y14" s="14"/>
      <c r="Z14" s="14"/>
      <c r="AA14" s="11"/>
      <c r="AB14" s="11"/>
      <c r="AC14" s="4"/>
      <c r="AD14" s="17"/>
      <c r="AE14" s="39"/>
      <c r="AF14" s="16"/>
      <c r="AG14" s="16"/>
      <c r="AH14" s="11"/>
      <c r="AI14" s="15"/>
      <c r="AJ14" s="2" t="s">
        <v>76</v>
      </c>
      <c r="AK14" s="4"/>
      <c r="AL14" s="4"/>
      <c r="AM14" s="6"/>
      <c r="AN14" s="10"/>
      <c r="AO14" s="10"/>
      <c r="AP14" s="40"/>
    </row>
    <row r="15" spans="20:42" ht="14.25" customHeight="1">
      <c r="T15" s="54"/>
      <c r="U15" s="4"/>
      <c r="V15" s="6"/>
      <c r="W15" s="15"/>
      <c r="X15" s="6"/>
      <c r="Y15" s="2" t="s">
        <v>76</v>
      </c>
      <c r="Z15" s="11"/>
      <c r="AA15" s="6"/>
      <c r="AB15" s="14"/>
      <c r="AC15" s="4"/>
      <c r="AD15" s="14"/>
      <c r="AE15" s="39"/>
      <c r="AF15" s="4"/>
      <c r="AG15" s="15"/>
      <c r="AH15" s="10"/>
      <c r="AI15" s="6"/>
      <c r="AJ15" s="6"/>
      <c r="AK15" s="2" t="s">
        <v>76</v>
      </c>
      <c r="AL15" s="8"/>
      <c r="AM15" s="16"/>
      <c r="AN15" s="5"/>
      <c r="AO15" s="5"/>
      <c r="AP15" s="48"/>
    </row>
    <row r="16" spans="20:42" ht="14.25" customHeight="1">
      <c r="T16" s="54"/>
      <c r="U16" s="10"/>
      <c r="V16" s="8"/>
      <c r="W16" s="15"/>
      <c r="Y16" s="2" t="s">
        <v>76</v>
      </c>
      <c r="Z16" s="10"/>
      <c r="AA16" s="11"/>
      <c r="AB16" s="5"/>
      <c r="AC16" s="14"/>
      <c r="AD16" s="14"/>
      <c r="AE16" s="39"/>
      <c r="AF16" s="10"/>
      <c r="AG16" s="5"/>
      <c r="AH16" s="5"/>
      <c r="AI16" s="6"/>
      <c r="AJ16" s="2" t="s">
        <v>76</v>
      </c>
      <c r="AK16" s="4"/>
      <c r="AL16" s="14"/>
      <c r="AM16" s="16"/>
      <c r="AN16" s="11"/>
      <c r="AO16" s="14"/>
      <c r="AP16" s="55"/>
    </row>
    <row r="17" spans="20:42" ht="14.25" customHeight="1">
      <c r="T17" s="54"/>
      <c r="U17" s="5"/>
      <c r="V17" s="15"/>
      <c r="W17" s="16"/>
      <c r="X17" s="14"/>
      <c r="Y17" s="2" t="s">
        <v>76</v>
      </c>
      <c r="Z17" s="10"/>
      <c r="AA17" s="6"/>
      <c r="AB17" s="11"/>
      <c r="AC17" s="4"/>
      <c r="AD17" s="4"/>
      <c r="AE17" s="39"/>
      <c r="AF17" s="8"/>
      <c r="AG17" s="15"/>
      <c r="AH17" s="4"/>
      <c r="AI17" s="14"/>
      <c r="AJ17" s="2" t="s">
        <v>76</v>
      </c>
      <c r="AK17" s="6"/>
      <c r="AL17" s="16"/>
      <c r="AM17" s="4"/>
      <c r="AN17" s="15"/>
      <c r="AO17" s="16"/>
      <c r="AP17" s="40"/>
    </row>
    <row r="18" spans="20:42" ht="14.25" customHeight="1">
      <c r="T18" s="54"/>
      <c r="U18" s="11"/>
      <c r="V18" s="14"/>
      <c r="W18" s="4"/>
      <c r="X18" s="8"/>
      <c r="Y18" s="2" t="s">
        <v>76</v>
      </c>
      <c r="Z18" s="8"/>
      <c r="AA18" s="6"/>
      <c r="AB18" s="15"/>
      <c r="AC18" s="6"/>
      <c r="AD18" s="4"/>
      <c r="AE18" s="39"/>
      <c r="AF18" s="4"/>
      <c r="AG18" s="5"/>
      <c r="AH18" s="5"/>
      <c r="AI18" s="6"/>
      <c r="AJ18" s="16"/>
      <c r="AK18" s="2" t="s">
        <v>76</v>
      </c>
      <c r="AL18" s="6"/>
      <c r="AM18" s="8"/>
      <c r="AN18" s="11"/>
      <c r="AO18" s="14"/>
      <c r="AP18" s="55"/>
    </row>
    <row r="19" spans="20:42" ht="14.25" customHeight="1">
      <c r="T19" s="45"/>
      <c r="U19" s="5"/>
      <c r="V19" s="8"/>
      <c r="W19" s="8"/>
      <c r="X19" s="8"/>
      <c r="Y19" s="2" t="s">
        <v>76</v>
      </c>
      <c r="Z19" s="8"/>
      <c r="AA19" s="11"/>
      <c r="AB19" s="5"/>
      <c r="AC19" s="5"/>
      <c r="AD19" s="8"/>
      <c r="AE19" s="39"/>
      <c r="AF19" s="4"/>
      <c r="AG19" s="12"/>
      <c r="AH19" s="15"/>
      <c r="AI19" s="5"/>
      <c r="AJ19" s="16"/>
      <c r="AK19" s="2" t="s">
        <v>76</v>
      </c>
      <c r="AL19" s="6"/>
      <c r="AM19" s="12"/>
      <c r="AN19" s="14"/>
      <c r="AO19" s="11"/>
      <c r="AP19" s="55"/>
    </row>
    <row r="20" spans="20:42" ht="14.25" customHeight="1">
      <c r="T20" s="45"/>
      <c r="U20" s="4"/>
      <c r="V20" s="16"/>
      <c r="W20" s="15"/>
      <c r="X20" s="12"/>
      <c r="Y20" s="2" t="s">
        <v>76</v>
      </c>
      <c r="Z20" s="6"/>
      <c r="AA20" s="14"/>
      <c r="AB20" s="16"/>
      <c r="AC20" s="8"/>
      <c r="AD20" s="6"/>
      <c r="AE20" s="39"/>
      <c r="AF20" s="4"/>
      <c r="AG20" s="11"/>
      <c r="AH20" s="15"/>
      <c r="AI20" s="10"/>
      <c r="AJ20" s="14"/>
      <c r="AK20" s="2" t="s">
        <v>76</v>
      </c>
      <c r="AL20" s="11"/>
      <c r="AM20" s="16"/>
      <c r="AN20" s="16"/>
      <c r="AO20" s="6"/>
      <c r="AP20" s="53"/>
    </row>
    <row r="21" spans="20:42" ht="14.25" customHeight="1">
      <c r="T21" s="41"/>
      <c r="U21" s="5"/>
      <c r="V21" s="6"/>
      <c r="W21" s="16"/>
      <c r="X21" s="2" t="s">
        <v>76</v>
      </c>
      <c r="Y21" s="8"/>
      <c r="Z21" s="11"/>
      <c r="AA21" s="16"/>
      <c r="AB21" s="6"/>
      <c r="AC21" s="16"/>
      <c r="AE21" s="39"/>
      <c r="AF21" s="8"/>
      <c r="AG21" s="5"/>
      <c r="AH21" s="11"/>
      <c r="AI21" s="12"/>
      <c r="AJ21" s="4"/>
      <c r="AK21" s="2" t="s">
        <v>76</v>
      </c>
      <c r="AL21" s="8"/>
      <c r="AM21" s="5"/>
      <c r="AN21" s="14"/>
      <c r="AO21" s="11"/>
      <c r="AP21" s="43"/>
    </row>
    <row r="22" spans="20:42" ht="14.25" customHeight="1">
      <c r="T22" s="59"/>
      <c r="U22" s="60"/>
      <c r="V22" s="61"/>
      <c r="W22" s="62"/>
      <c r="X22" s="63"/>
      <c r="Y22" s="64" t="s">
        <v>76</v>
      </c>
      <c r="Z22" s="65"/>
      <c r="AA22" s="65"/>
      <c r="AB22" s="65"/>
      <c r="AC22" s="66"/>
      <c r="AD22" s="60"/>
      <c r="AE22" s="67"/>
      <c r="AF22" s="69"/>
      <c r="AG22" s="73"/>
      <c r="AH22" s="69"/>
      <c r="AI22" s="60"/>
      <c r="AJ22" s="65"/>
      <c r="AK22" s="64" t="s">
        <v>76</v>
      </c>
      <c r="AL22" s="69"/>
      <c r="AM22" s="77"/>
      <c r="AN22" s="62"/>
      <c r="AO22" s="69"/>
      <c r="AP22" s="79"/>
    </row>
    <row r="23" spans="20:42" ht="14.25" customHeight="1"/>
    <row r="24" spans="20:42" ht="14.25" customHeight="1"/>
    <row r="25" spans="20:42" ht="14.25" customHeight="1"/>
    <row r="26" spans="20:42" ht="14.25" customHeight="1"/>
    <row r="27" spans="20:42" ht="14.25" customHeight="1"/>
    <row r="28" spans="20:42" ht="14.25" customHeight="1"/>
    <row r="29" spans="20:42" ht="14.25" customHeight="1"/>
    <row r="30" spans="20:42" ht="14.25" customHeight="1"/>
    <row r="31" spans="20:42" ht="14.25" customHeight="1"/>
    <row r="32" spans="20:4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A1:S22">
    <cfRule type="cellIs" dxfId="271" priority="1" stopIfTrue="1" operator="equal">
      <formula>0</formula>
    </cfRule>
  </conditionalFormatting>
  <conditionalFormatting sqref="A1:S22">
    <cfRule type="cellIs" dxfId="270" priority="2" stopIfTrue="1" operator="equal">
      <formula>1</formula>
    </cfRule>
  </conditionalFormatting>
  <conditionalFormatting sqref="A1:S22">
    <cfRule type="cellIs" dxfId="269" priority="3" stopIfTrue="1" operator="equal">
      <formula>2</formula>
    </cfRule>
  </conditionalFormatting>
  <conditionalFormatting sqref="A1:S22">
    <cfRule type="cellIs" dxfId="268" priority="4" stopIfTrue="1" operator="equal">
      <formula>3</formula>
    </cfRule>
  </conditionalFormatting>
  <conditionalFormatting sqref="A1:S22">
    <cfRule type="cellIs" dxfId="267" priority="5" stopIfTrue="1" operator="equal">
      <formula>4</formula>
    </cfRule>
  </conditionalFormatting>
  <conditionalFormatting sqref="A1:S22">
    <cfRule type="cellIs" dxfId="266" priority="6" stopIfTrue="1" operator="equal">
      <formula>5</formula>
    </cfRule>
  </conditionalFormatting>
  <conditionalFormatting sqref="A1:S22">
    <cfRule type="cellIs" dxfId="265" priority="7" stopIfTrue="1" operator="equal">
      <formula>6</formula>
    </cfRule>
  </conditionalFormatting>
  <conditionalFormatting sqref="A1:S22">
    <cfRule type="cellIs" dxfId="264" priority="8" stopIfTrue="1" operator="equal">
      <formula>7</formula>
    </cfRule>
  </conditionalFormatting>
  <conditionalFormatting sqref="A1:S22">
    <cfRule type="cellIs" dxfId="263" priority="9" stopIfTrue="1" operator="equal">
      <formula>8</formula>
    </cfRule>
  </conditionalFormatting>
  <conditionalFormatting sqref="A1:S22">
    <cfRule type="cellIs" dxfId="262" priority="10" stopIfTrue="1" operator="equal">
      <formula>9</formula>
    </cfRule>
  </conditionalFormatting>
  <pageMargins left="0.70000000000000007" right="0.7000000000000000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>
      <selection activeCell="L7" sqref="L7"/>
    </sheetView>
  </sheetViews>
  <sheetFormatPr baseColWidth="10" defaultColWidth="14.44140625" defaultRowHeight="15" customHeight="1"/>
  <cols>
    <col min="1" max="1" width="11.109375" customWidth="1"/>
    <col min="2" max="21" width="3.5546875" customWidth="1"/>
    <col min="22" max="26" width="11.109375" customWidth="1"/>
  </cols>
  <sheetData>
    <row r="1" spans="1:21" ht="14.25" customHeight="1"/>
    <row r="2" spans="1:21" ht="14.25" customHeight="1">
      <c r="A2" s="2" t="s">
        <v>77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37"/>
    </row>
    <row r="3" spans="1:21" ht="14.25" customHeight="1">
      <c r="A3" s="2" t="s">
        <v>78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  <c r="U3" s="37"/>
    </row>
    <row r="4" spans="1:21" ht="14.25" customHeight="1">
      <c r="A4" s="2" t="s">
        <v>79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37"/>
    </row>
    <row r="5" spans="1:21" ht="14.25" customHeight="1">
      <c r="A5" s="2" t="s">
        <v>80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/>
    </row>
    <row r="6" spans="1:21" ht="14.25" customHeight="1">
      <c r="A6" s="2" t="s">
        <v>81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42"/>
    </row>
    <row r="7" spans="1:21" ht="14.25" customHeight="1">
      <c r="A7" s="2" t="s">
        <v>82</v>
      </c>
      <c r="B7" s="4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40"/>
    </row>
    <row r="8" spans="1:21" ht="14.25" customHeight="1">
      <c r="A8" s="1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14.25" customHeight="1">
      <c r="A9" s="17"/>
      <c r="B9" s="193" t="s">
        <v>83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7"/>
      <c r="O9" s="17"/>
      <c r="P9" s="17"/>
      <c r="Q9" s="17"/>
      <c r="R9" s="17"/>
      <c r="S9" s="17"/>
      <c r="T9" s="17"/>
      <c r="U9" s="17"/>
    </row>
    <row r="10" spans="1:21" ht="14.25" customHeight="1">
      <c r="A10" s="17"/>
      <c r="B10" s="17"/>
      <c r="C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14.2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4.2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4.2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9:M9"/>
  </mergeCells>
  <conditionalFormatting sqref="E2 E3 E4 C5 E6 E7 I2 M3 P3 S2 S2 R2 R4 R6 T3 T4 T6">
    <cfRule type="cellIs" dxfId="261" priority="1" operator="equal">
      <formula>8</formula>
    </cfRule>
  </conditionalFormatting>
  <conditionalFormatting sqref="B2 D2 H2 K5 N3 Q7 Q6 Q3 Q2 T2 S4 U6 U3">
    <cfRule type="cellIs" dxfId="260" priority="2" operator="equal">
      <formula>2</formula>
    </cfRule>
  </conditionalFormatting>
  <conditionalFormatting sqref="C2 G2 L3 U2 P5 O3 S6 F7 B7">
    <cfRule type="cellIs" dxfId="259" priority="3" operator="equal">
      <formula>2</formula>
    </cfRule>
  </conditionalFormatting>
  <conditionalFormatting sqref="C2 G2 U2 L3 O3 P5 S6 F7 B7">
    <cfRule type="cellIs" dxfId="258" priority="4" operator="equal">
      <formula>8</formula>
    </cfRule>
  </conditionalFormatting>
  <conditionalFormatting sqref="C2 G2 U2 L3 O3 P5 S6 F7 B7">
    <cfRule type="cellIs" dxfId="257" priority="5" operator="equal">
      <formula>6</formula>
    </cfRule>
  </conditionalFormatting>
  <conditionalFormatting sqref="C2 G2 L3 U2 O3 P5 S6 F7 B7">
    <cfRule type="cellIs" dxfId="256" priority="6" operator="equal">
      <formula>4</formula>
    </cfRule>
  </conditionalFormatting>
  <conditionalFormatting sqref="B2 H2 Q2 N3 K5 Q6:Q7 S4 U3 U6 T2">
    <cfRule type="cellIs" dxfId="255" priority="7" operator="equal">
      <formula>8</formula>
    </cfRule>
  </conditionalFormatting>
  <conditionalFormatting sqref="B2 D2 H2 K5 N3 Q6:Q7 Q2:Q3 S4 T2 U6 U3">
    <cfRule type="cellIs" dxfId="254" priority="8" operator="equal">
      <formula>6</formula>
    </cfRule>
  </conditionalFormatting>
  <conditionalFormatting sqref="B2 D2 H2 K5 N3 Q6:Q7 Q2:Q3 T2 S4 U3 U6">
    <cfRule type="cellIs" dxfId="253" priority="9" operator="equal">
      <formula>4</formula>
    </cfRule>
  </conditionalFormatting>
  <conditionalFormatting sqref="E2 I2 E4 M3 P3 R4 T3:T4 T6 R6 C5 E6:E7 R2">
    <cfRule type="cellIs" dxfId="252" priority="10" operator="equal">
      <formula>2</formula>
    </cfRule>
  </conditionalFormatting>
  <conditionalFormatting sqref="I2 E2:E4 C5 E6:E7 M3 P3 R2 R4 R6 T6 T3:T4">
    <cfRule type="cellIs" dxfId="251" priority="11" operator="equal">
      <formula>6</formula>
    </cfRule>
  </conditionalFormatting>
  <conditionalFormatting sqref="E2:E4 C5 E6:E7 I2 M3 P3 R2 R4 R6 T6 T3:T4">
    <cfRule type="cellIs" dxfId="250" priority="12" operator="equal">
      <formula>4</formula>
    </cfRule>
  </conditionalFormatting>
  <conditionalFormatting sqref="F3 C3 C7 F6 H4 O5 O7">
    <cfRule type="cellIs" dxfId="249" priority="13" operator="equal">
      <formula>8</formula>
    </cfRule>
  </conditionalFormatting>
  <conditionalFormatting sqref="F3 C3 F6 C7 H4 O5 O7">
    <cfRule type="cellIs" dxfId="248" priority="14" operator="equal">
      <formula>2</formula>
    </cfRule>
  </conditionalFormatting>
  <conditionalFormatting sqref="F3 C3 F6 C7 H4 O5 O7">
    <cfRule type="cellIs" dxfId="247" priority="15" operator="equal">
      <formula>6</formula>
    </cfRule>
  </conditionalFormatting>
  <conditionalFormatting sqref="F3 C3 F6 C7 H4 O5 O7">
    <cfRule type="cellIs" dxfId="246" priority="16" operator="equal">
      <formula>4</formula>
    </cfRule>
  </conditionalFormatting>
  <conditionalFormatting sqref="D5 D6 F4 F5 I3 I4 H6 I7 I5 K4 K6 K7 M7 M6 M5 M4 O6 O2 P7 R5 R3 T5">
    <cfRule type="cellIs" dxfId="245" priority="17" operator="equal">
      <formula>2</formula>
    </cfRule>
  </conditionalFormatting>
  <conditionalFormatting sqref="D5:D6 F4:F5 H6 I7 I3:I5 K4 K6:K7 M4:M7 O6 O2 P7 R5 R3 T5">
    <cfRule type="cellIs" dxfId="244" priority="18" operator="equal">
      <formula>8</formula>
    </cfRule>
  </conditionalFormatting>
  <conditionalFormatting sqref="D5:D6 F4:F5 H6 I7 I3:I5 K4 K6:K7 M4:M7 O6 O2 P7 R5 R3 T5">
    <cfRule type="cellIs" dxfId="243" priority="19" operator="equal">
      <formula>6</formula>
    </cfRule>
  </conditionalFormatting>
  <conditionalFormatting sqref="D5:D6 F4:F5 H6 I7 I3:I5 K4 K6:K7 M4:M7 O6 O2 P7 R5 R3 T5">
    <cfRule type="cellIs" dxfId="242" priority="20" operator="equal">
      <formula>4</formula>
    </cfRule>
  </conditionalFormatting>
  <conditionalFormatting sqref="C6 D7 E5 F2 H3 H5 I6 K3 M2 P2 P4 R7">
    <cfRule type="cellIs" dxfId="241" priority="21" operator="equal">
      <formula>8</formula>
    </cfRule>
  </conditionalFormatting>
  <conditionalFormatting sqref="C6 D7 E5 F2 H3 H5 I6 K3 M2 P2 P4 R7">
    <cfRule type="cellIs" dxfId="240" priority="22" operator="equal">
      <formula>6</formula>
    </cfRule>
  </conditionalFormatting>
  <conditionalFormatting sqref="C6 D7 E5 F2 H3 H5 I6 K3 M2 P2 P4 R7">
    <cfRule type="cellIs" dxfId="239" priority="23" operator="equal">
      <formula>2</formula>
    </cfRule>
  </conditionalFormatting>
  <conditionalFormatting sqref="B3:B4 G4:G6 J3:J7 L6 N4:N5 N7 P6 S5 S7 U7 U5">
    <cfRule type="cellIs" dxfId="238" priority="24" operator="equal">
      <formula>8</formula>
    </cfRule>
  </conditionalFormatting>
  <conditionalFormatting sqref="B3:B4 G4:G6 J3:J7 L6 N4:N5 N7 P6 S5 S7 U7 U5">
    <cfRule type="cellIs" dxfId="237" priority="25" operator="equal">
      <formula>6</formula>
    </cfRule>
  </conditionalFormatting>
  <conditionalFormatting sqref="B3:B4 G4:G6 J3:J7 L6 N4:N5 N7 P6 S5 S7 U7 U5">
    <cfRule type="cellIs" dxfId="236" priority="26" operator="equal">
      <formula>4</formula>
    </cfRule>
  </conditionalFormatting>
  <conditionalFormatting sqref="B3:B4 G4:G6 J3:J7 L6 N4:N5 N7 P6 S5 S7 U7 U5">
    <cfRule type="cellIs" dxfId="235" priority="27" operator="equal">
      <formula>2</formula>
    </cfRule>
  </conditionalFormatting>
  <conditionalFormatting sqref="B6 C4 D3 G3 K2 O4 Q4 S2 U4 T7">
    <cfRule type="cellIs" dxfId="234" priority="28" operator="equal">
      <formula>6</formula>
    </cfRule>
  </conditionalFormatting>
  <conditionalFormatting sqref="B6 C4 D3 G3 K2 O4 Q4 S2 U4 T7">
    <cfRule type="cellIs" dxfId="233" priority="29" operator="equal">
      <formula>4</formula>
    </cfRule>
  </conditionalFormatting>
  <conditionalFormatting sqref="B6 C4 D3 G3 K2 O4 Q4 S2 U4 T7">
    <cfRule type="cellIs" dxfId="232" priority="30" operator="equal">
      <formula>2</formula>
    </cfRule>
  </conditionalFormatting>
  <conditionalFormatting sqref="H7 L2:L3 N2:N3">
    <cfRule type="cellIs" dxfId="231" priority="31" operator="equal">
      <formula>2</formula>
    </cfRule>
  </conditionalFormatting>
  <conditionalFormatting sqref="H7 L2 N2">
    <cfRule type="cellIs" dxfId="230" priority="32" operator="equal">
      <formula>4</formula>
    </cfRule>
  </conditionalFormatting>
  <conditionalFormatting sqref="H7 L2 N2">
    <cfRule type="cellIs" dxfId="229" priority="33" operator="equal">
      <formula>6</formula>
    </cfRule>
  </conditionalFormatting>
  <conditionalFormatting sqref="H7 L2 N2">
    <cfRule type="cellIs" dxfId="228" priority="34" operator="equal">
      <formula>8</formula>
    </cfRule>
  </conditionalFormatting>
  <conditionalFormatting sqref="B5 D4 G7 J2 L4:L5 L7 N6 Q5 S3">
    <cfRule type="cellIs" dxfId="227" priority="35" operator="equal">
      <formula>4</formula>
    </cfRule>
  </conditionalFormatting>
  <conditionalFormatting sqref="B5 D4 G7 J2 L4:L5 L7 N6 Q5 S3">
    <cfRule type="cellIs" dxfId="226" priority="36" operator="equal">
      <formula>2</formula>
    </cfRule>
  </conditionalFormatting>
  <conditionalFormatting sqref="B5 D4 G7 J2 L4:L5 L7 N6 Q5 S3">
    <cfRule type="cellIs" dxfId="225" priority="37" operator="equal">
      <formula>6</formula>
    </cfRule>
  </conditionalFormatting>
  <conditionalFormatting sqref="B5 D4 G7 J2 L4:L5 L7 N6 Q5 S3">
    <cfRule type="cellIs" dxfId="224" priority="38" operator="equal">
      <formula>8</formula>
    </cfRule>
  </conditionalFormatting>
  <conditionalFormatting sqref="C6 D7 E5 H3 H5 I6 K3 M2 P2 P4 R7">
    <cfRule type="cellIs" dxfId="223" priority="39" operator="equal">
      <formula>4</formula>
    </cfRule>
  </conditionalFormatting>
  <conditionalFormatting sqref="F2:F3">
    <cfRule type="cellIs" dxfId="222" priority="40" operator="equal">
      <formula>4</formula>
    </cfRule>
  </conditionalFormatting>
  <hyperlinks>
    <hyperlink ref="B9" r:id="rId1" xr:uid="{00000000-0004-0000-0600-000000000000}"/>
  </hyperlinks>
  <pageMargins left="0.70000000000000007" right="0.7000000000000000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0"/>
  <sheetViews>
    <sheetView workbookViewId="0"/>
  </sheetViews>
  <sheetFormatPr baseColWidth="10" defaultColWidth="14.44140625" defaultRowHeight="15" customHeight="1"/>
  <cols>
    <col min="1" max="2" width="7.44140625" customWidth="1"/>
    <col min="3" max="3" width="12.33203125" customWidth="1"/>
    <col min="4" max="18" width="7.44140625" customWidth="1"/>
    <col min="19" max="26" width="11.109375" customWidth="1"/>
  </cols>
  <sheetData>
    <row r="1" spans="1:18" ht="45" customHeight="1">
      <c r="A1" s="68" t="s">
        <v>84</v>
      </c>
      <c r="R1" s="70" t="s">
        <v>85</v>
      </c>
    </row>
    <row r="2" spans="1:18" ht="45" customHeight="1">
      <c r="A2" s="71" t="s">
        <v>86</v>
      </c>
      <c r="B2" s="72" t="s">
        <v>87</v>
      </c>
      <c r="M2" s="74" t="s">
        <v>88</v>
      </c>
      <c r="N2" s="76" t="s">
        <v>89</v>
      </c>
      <c r="O2" s="68" t="s">
        <v>90</v>
      </c>
      <c r="P2" s="68" t="s">
        <v>91</v>
      </c>
      <c r="Q2" s="78" t="s">
        <v>92</v>
      </c>
      <c r="R2" s="70" t="s">
        <v>93</v>
      </c>
    </row>
    <row r="3" spans="1:18" ht="45" customHeight="1">
      <c r="A3" s="71" t="s">
        <v>94</v>
      </c>
      <c r="B3" s="72" t="s">
        <v>95</v>
      </c>
      <c r="M3" s="81" t="s">
        <v>96</v>
      </c>
      <c r="N3" s="74" t="s">
        <v>97</v>
      </c>
      <c r="O3" s="76" t="s">
        <v>98</v>
      </c>
      <c r="P3" s="76" t="s">
        <v>64</v>
      </c>
      <c r="Q3" s="78" t="s">
        <v>99</v>
      </c>
      <c r="R3" s="70" t="s">
        <v>100</v>
      </c>
    </row>
    <row r="4" spans="1:18" ht="45" customHeight="1">
      <c r="A4" s="71" t="s">
        <v>101</v>
      </c>
      <c r="B4" s="72" t="s">
        <v>102</v>
      </c>
      <c r="C4" s="82" t="s">
        <v>103</v>
      </c>
      <c r="D4" s="82" t="s">
        <v>104</v>
      </c>
      <c r="E4" s="82" t="s">
        <v>105</v>
      </c>
      <c r="F4" s="82" t="s">
        <v>106</v>
      </c>
      <c r="G4" s="82" t="s">
        <v>107</v>
      </c>
      <c r="H4" s="82" t="s">
        <v>108</v>
      </c>
      <c r="I4" s="82" t="s">
        <v>109</v>
      </c>
      <c r="J4" s="82" t="s">
        <v>110</v>
      </c>
      <c r="K4" s="82" t="s">
        <v>111</v>
      </c>
      <c r="L4" s="81" t="s">
        <v>112</v>
      </c>
      <c r="M4" s="81" t="s">
        <v>113</v>
      </c>
      <c r="N4" s="74" t="s">
        <v>114</v>
      </c>
      <c r="O4" s="74" t="s">
        <v>115</v>
      </c>
      <c r="P4" s="76" t="s">
        <v>116</v>
      </c>
      <c r="Q4" s="83" t="s">
        <v>117</v>
      </c>
      <c r="R4" s="70" t="s">
        <v>118</v>
      </c>
    </row>
    <row r="5" spans="1:18" ht="45" customHeight="1">
      <c r="A5" s="71" t="s">
        <v>119</v>
      </c>
      <c r="B5" s="72" t="s">
        <v>120</v>
      </c>
      <c r="C5" s="82" t="s">
        <v>121</v>
      </c>
      <c r="D5" s="82" t="s">
        <v>122</v>
      </c>
      <c r="E5" s="82" t="s">
        <v>123</v>
      </c>
      <c r="F5" s="82" t="s">
        <v>124</v>
      </c>
      <c r="G5" s="82" t="s">
        <v>125</v>
      </c>
      <c r="H5" s="82" t="s">
        <v>126</v>
      </c>
      <c r="I5" s="82" t="s">
        <v>127</v>
      </c>
      <c r="J5" s="82" t="s">
        <v>128</v>
      </c>
      <c r="K5" s="82" t="s">
        <v>129</v>
      </c>
      <c r="L5" s="81" t="s">
        <v>130</v>
      </c>
      <c r="M5" s="81" t="s">
        <v>131</v>
      </c>
      <c r="N5" s="81" t="s">
        <v>132</v>
      </c>
      <c r="O5" s="74" t="s">
        <v>133</v>
      </c>
      <c r="P5" s="74" t="s">
        <v>134</v>
      </c>
      <c r="Q5" s="84" t="s">
        <v>135</v>
      </c>
      <c r="R5" s="70" t="s">
        <v>136</v>
      </c>
    </row>
    <row r="6" spans="1:18" ht="45" customHeight="1">
      <c r="A6" s="71" t="s">
        <v>137</v>
      </c>
      <c r="B6" s="72" t="s">
        <v>138</v>
      </c>
      <c r="C6" s="85" t="s">
        <v>139</v>
      </c>
      <c r="D6" s="82" t="s">
        <v>140</v>
      </c>
      <c r="E6" s="82" t="s">
        <v>141</v>
      </c>
      <c r="F6" s="82" t="s">
        <v>142</v>
      </c>
      <c r="G6" s="82" t="s">
        <v>143</v>
      </c>
      <c r="H6" s="82" t="s">
        <v>144</v>
      </c>
      <c r="I6" s="82" t="s">
        <v>145</v>
      </c>
      <c r="J6" s="82" t="s">
        <v>146</v>
      </c>
      <c r="K6" s="82" t="s">
        <v>147</v>
      </c>
      <c r="L6" s="86" t="s">
        <v>148</v>
      </c>
      <c r="M6" s="81" t="s">
        <v>104</v>
      </c>
      <c r="N6" s="81" t="s">
        <v>149</v>
      </c>
      <c r="O6" s="81" t="s">
        <v>150</v>
      </c>
      <c r="P6" s="81" t="s">
        <v>151</v>
      </c>
      <c r="Q6" s="74" t="s">
        <v>152</v>
      </c>
      <c r="R6" s="70" t="s">
        <v>153</v>
      </c>
    </row>
    <row r="7" spans="1:18" ht="45" customHeight="1">
      <c r="A7" s="71" t="s">
        <v>154</v>
      </c>
      <c r="B7" s="72" t="s">
        <v>156</v>
      </c>
      <c r="C7" s="87" t="s">
        <v>157</v>
      </c>
      <c r="D7" s="82" t="s">
        <v>158</v>
      </c>
      <c r="E7" s="82" t="s">
        <v>159</v>
      </c>
      <c r="F7" s="82" t="s">
        <v>160</v>
      </c>
      <c r="G7" s="82" t="s">
        <v>161</v>
      </c>
      <c r="H7" s="82" t="s">
        <v>162</v>
      </c>
      <c r="I7" s="88" t="s">
        <v>163</v>
      </c>
      <c r="J7" s="88" t="s">
        <v>164</v>
      </c>
      <c r="K7" s="88" t="s">
        <v>165</v>
      </c>
      <c r="L7" s="82" t="s">
        <v>166</v>
      </c>
      <c r="M7" s="88" t="s">
        <v>167</v>
      </c>
      <c r="N7" s="88" t="s">
        <v>168</v>
      </c>
      <c r="O7" s="88" t="s">
        <v>169</v>
      </c>
      <c r="P7" s="88" t="s">
        <v>170</v>
      </c>
      <c r="Q7" s="88" t="s">
        <v>171</v>
      </c>
      <c r="R7" s="88" t="s">
        <v>172</v>
      </c>
    </row>
    <row r="8" spans="1:18" ht="45" customHeight="1">
      <c r="D8" s="89" t="s">
        <v>173</v>
      </c>
      <c r="E8" s="89" t="s">
        <v>174</v>
      </c>
      <c r="F8" s="89" t="s">
        <v>175</v>
      </c>
      <c r="G8" s="89" t="s">
        <v>176</v>
      </c>
      <c r="H8" s="89" t="s">
        <v>177</v>
      </c>
      <c r="I8" s="89" t="s">
        <v>178</v>
      </c>
      <c r="J8" s="89" t="s">
        <v>179</v>
      </c>
      <c r="K8" s="89" t="s">
        <v>180</v>
      </c>
      <c r="L8" s="89" t="s">
        <v>181</v>
      </c>
      <c r="M8" s="89" t="s">
        <v>182</v>
      </c>
      <c r="N8" s="89" t="s">
        <v>183</v>
      </c>
      <c r="O8" s="89" t="s">
        <v>184</v>
      </c>
      <c r="P8" s="89" t="s">
        <v>185</v>
      </c>
      <c r="Q8" s="89" t="s">
        <v>186</v>
      </c>
      <c r="R8" s="89" t="s">
        <v>187</v>
      </c>
    </row>
    <row r="9" spans="1:18" ht="45" customHeight="1">
      <c r="D9" s="90" t="s">
        <v>188</v>
      </c>
      <c r="E9" s="90" t="s">
        <v>189</v>
      </c>
      <c r="F9" s="90" t="s">
        <v>190</v>
      </c>
      <c r="G9" s="90" t="s">
        <v>191</v>
      </c>
      <c r="H9" s="90" t="s">
        <v>192</v>
      </c>
      <c r="I9" s="90" t="s">
        <v>193</v>
      </c>
      <c r="J9" s="90" t="s">
        <v>194</v>
      </c>
      <c r="K9" s="90" t="s">
        <v>195</v>
      </c>
      <c r="L9" s="90" t="s">
        <v>196</v>
      </c>
      <c r="M9" s="90" t="s">
        <v>197</v>
      </c>
      <c r="N9" s="90" t="s">
        <v>198</v>
      </c>
      <c r="O9" s="90" t="s">
        <v>199</v>
      </c>
      <c r="P9" s="90" t="s">
        <v>200</v>
      </c>
      <c r="Q9" s="90" t="s">
        <v>201</v>
      </c>
      <c r="R9" s="90" t="s">
        <v>202</v>
      </c>
    </row>
    <row r="10" spans="1:18" ht="45" customHeight="1"/>
    <row r="11" spans="1:18" ht="45" customHeight="1"/>
    <row r="12" spans="1:18" ht="45" customHeight="1"/>
    <row r="13" spans="1:18" ht="45" customHeight="1"/>
    <row r="14" spans="1:18" ht="45" customHeight="1"/>
    <row r="15" spans="1:18" ht="45" customHeight="1"/>
    <row r="16" spans="1:18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A4">
    <cfRule type="cellIs" dxfId="221" priority="1" stopIfTrue="1" operator="equal">
      <formula>0</formula>
    </cfRule>
  </conditionalFormatting>
  <conditionalFormatting sqref="Q5">
    <cfRule type="cellIs" dxfId="220" priority="2" stopIfTrue="1" operator="equal">
      <formula>1</formula>
    </cfRule>
  </conditionalFormatting>
  <conditionalFormatting sqref="A1">
    <cfRule type="cellIs" dxfId="219" priority="3" stopIfTrue="1" operator="equal">
      <formula>1</formula>
    </cfRule>
  </conditionalFormatting>
  <conditionalFormatting sqref="M3 K7 D8">
    <cfRule type="cellIs" dxfId="218" priority="4" stopIfTrue="1" operator="equal">
      <formula>10</formula>
    </cfRule>
  </conditionalFormatting>
  <conditionalFormatting sqref="P9">
    <cfRule type="cellIs" dxfId="217" priority="5" stopIfTrue="1" operator="equal">
      <formula>101</formula>
    </cfRule>
  </conditionalFormatting>
  <conditionalFormatting sqref="R9">
    <cfRule type="cellIs" dxfId="216" priority="6" stopIfTrue="1" operator="equal">
      <formula>103</formula>
    </cfRule>
  </conditionalFormatting>
  <conditionalFormatting sqref="D7:E7">
    <cfRule type="cellIs" dxfId="215" priority="7" stopIfTrue="1" operator="equal">
      <formula>104</formula>
    </cfRule>
  </conditionalFormatting>
  <conditionalFormatting sqref="F7:G7">
    <cfRule type="cellIs" dxfId="214" priority="8" stopIfTrue="1" operator="equal">
      <formula>107</formula>
    </cfRule>
  </conditionalFormatting>
  <conditionalFormatting sqref="H7:I7">
    <cfRule type="cellIs" dxfId="213" priority="9" stopIfTrue="1" operator="equal">
      <formula>109</formula>
    </cfRule>
  </conditionalFormatting>
  <conditionalFormatting sqref="R2">
    <cfRule type="cellIs" dxfId="212" priority="10" stopIfTrue="1" operator="equal">
      <formula>11</formula>
    </cfRule>
  </conditionalFormatting>
  <conditionalFormatting sqref="K7">
    <cfRule type="cellIs" dxfId="211" priority="11" stopIfTrue="1" operator="equal">
      <formula>110</formula>
    </cfRule>
  </conditionalFormatting>
  <conditionalFormatting sqref="J7">
    <cfRule type="cellIs" dxfId="210" priority="12" stopIfTrue="1" operator="equal">
      <formula>111</formula>
    </cfRule>
  </conditionalFormatting>
  <conditionalFormatting sqref="L7">
    <cfRule type="cellIs" dxfId="209" priority="13" stopIfTrue="1" operator="equal">
      <formula>112</formula>
    </cfRule>
  </conditionalFormatting>
  <conditionalFormatting sqref="N7">
    <cfRule type="cellIs" dxfId="208" priority="14" stopIfTrue="1" operator="equal">
      <formula>114</formula>
    </cfRule>
  </conditionalFormatting>
  <conditionalFormatting sqref="P7 R7">
    <cfRule type="cellIs" dxfId="207" priority="15" stopIfTrue="1" operator="equal">
      <formula>117</formula>
    </cfRule>
  </conditionalFormatting>
  <conditionalFormatting sqref="M3">
    <cfRule type="cellIs" dxfId="206" priority="16" stopIfTrue="1" operator="equal">
      <formula>12</formula>
    </cfRule>
  </conditionalFormatting>
  <conditionalFormatting sqref="A3 B6">
    <cfRule type="cellIs" dxfId="205" priority="17" stopIfTrue="1" operator="equal">
      <formula>12</formula>
    </cfRule>
  </conditionalFormatting>
  <conditionalFormatting sqref="R8">
    <cfRule type="cellIs" dxfId="204" priority="18" stopIfTrue="1" operator="equal">
      <formula>12</formula>
    </cfRule>
  </conditionalFormatting>
  <conditionalFormatting sqref="B3">
    <cfRule type="cellIs" dxfId="203" priority="19" stopIfTrue="1" operator="equal">
      <formula>13</formula>
    </cfRule>
  </conditionalFormatting>
  <conditionalFormatting sqref="N3">
    <cfRule type="cellIs" dxfId="202" priority="20" stopIfTrue="1" operator="equal">
      <formula>14</formula>
    </cfRule>
  </conditionalFormatting>
  <conditionalFormatting sqref="P3">
    <cfRule type="cellIs" dxfId="201" priority="21" stopIfTrue="1" operator="equal">
      <formula>15</formula>
    </cfRule>
  </conditionalFormatting>
  <conditionalFormatting sqref="P2 A4">
    <cfRule type="cellIs" dxfId="200" priority="22" stopIfTrue="1" operator="equal">
      <formula>15</formula>
    </cfRule>
  </conditionalFormatting>
  <conditionalFormatting sqref="O3">
    <cfRule type="cellIs" dxfId="199" priority="23" stopIfTrue="1" operator="equal">
      <formula>16</formula>
    </cfRule>
  </conditionalFormatting>
  <conditionalFormatting sqref="E5">
    <cfRule type="cellIs" dxfId="198" priority="24" stopIfTrue="1" operator="equal">
      <formula>16</formula>
    </cfRule>
  </conditionalFormatting>
  <conditionalFormatting sqref="R3">
    <cfRule type="cellIs" dxfId="197" priority="25" stopIfTrue="1" operator="equal">
      <formula>17</formula>
    </cfRule>
  </conditionalFormatting>
  <conditionalFormatting sqref="R9">
    <cfRule type="cellIs" dxfId="196" priority="26" stopIfTrue="1" operator="equal">
      <formula>17</formula>
    </cfRule>
  </conditionalFormatting>
  <conditionalFormatting sqref="G7 P7">
    <cfRule type="cellIs" dxfId="195" priority="27" stopIfTrue="1" operator="equal">
      <formula>17</formula>
    </cfRule>
  </conditionalFormatting>
  <conditionalFormatting sqref="J5">
    <cfRule type="cellIs" dxfId="194" priority="28" stopIfTrue="1" operator="equal">
      <formula>17</formula>
    </cfRule>
  </conditionalFormatting>
  <conditionalFormatting sqref="Q3">
    <cfRule type="cellIs" dxfId="193" priority="29" stopIfTrue="1" operator="equal">
      <formula>18</formula>
    </cfRule>
  </conditionalFormatting>
  <conditionalFormatting sqref="A2 K5 O6">
    <cfRule type="cellIs" dxfId="192" priority="30" stopIfTrue="1" operator="equal">
      <formula>18</formula>
    </cfRule>
  </conditionalFormatting>
  <conditionalFormatting sqref="Q5 K6">
    <cfRule type="cellIs" dxfId="191" priority="31" stopIfTrue="1" operator="equal">
      <formula>2</formula>
    </cfRule>
  </conditionalFormatting>
  <conditionalFormatting sqref="G9">
    <cfRule type="cellIs" dxfId="190" priority="32" stopIfTrue="1" operator="equal">
      <formula>2</formula>
    </cfRule>
  </conditionalFormatting>
  <conditionalFormatting sqref="D9 J9">
    <cfRule type="cellIs" dxfId="189" priority="33" stopIfTrue="1" operator="equal">
      <formula>2</formula>
    </cfRule>
  </conditionalFormatting>
  <conditionalFormatting sqref="B4 J7">
    <cfRule type="cellIs" dxfId="188" priority="34" stopIfTrue="1" operator="equal">
      <formula>21</formula>
    </cfRule>
  </conditionalFormatting>
  <conditionalFormatting sqref="C4:D4">
    <cfRule type="cellIs" dxfId="187" priority="35" stopIfTrue="1" operator="equal">
      <formula>22</formula>
    </cfRule>
  </conditionalFormatting>
  <conditionalFormatting sqref="K4">
    <cfRule type="cellIs" dxfId="186" priority="36" stopIfTrue="1" operator="equal">
      <formula>22</formula>
    </cfRule>
  </conditionalFormatting>
  <conditionalFormatting sqref="B6 K9">
    <cfRule type="cellIs" dxfId="185" priority="37" stopIfTrue="1" operator="equal">
      <formula>22</formula>
    </cfRule>
  </conditionalFormatting>
  <conditionalFormatting sqref="B4 E4">
    <cfRule type="cellIs" dxfId="184" priority="38" stopIfTrue="1" operator="equal">
      <formula>23</formula>
    </cfRule>
  </conditionalFormatting>
  <conditionalFormatting sqref="L7">
    <cfRule type="cellIs" dxfId="183" priority="39" stopIfTrue="1" operator="equal">
      <formula>23</formula>
    </cfRule>
  </conditionalFormatting>
  <conditionalFormatting sqref="P9">
    <cfRule type="cellIs" dxfId="182" priority="40" stopIfTrue="1" operator="equal">
      <formula>23</formula>
    </cfRule>
  </conditionalFormatting>
  <conditionalFormatting sqref="L5">
    <cfRule type="cellIs" dxfId="181" priority="41" stopIfTrue="1" operator="equal">
      <formula>23</formula>
    </cfRule>
  </conditionalFormatting>
  <conditionalFormatting sqref="G4">
    <cfRule type="cellIs" dxfId="180" priority="42" stopIfTrue="1" operator="equal">
      <formula>23</formula>
    </cfRule>
  </conditionalFormatting>
  <conditionalFormatting sqref="F4">
    <cfRule type="cellIs" dxfId="179" priority="43" stopIfTrue="1" operator="equal">
      <formula>24</formula>
    </cfRule>
  </conditionalFormatting>
  <conditionalFormatting sqref="I4">
    <cfRule type="cellIs" dxfId="178" priority="44" stopIfTrue="1" operator="equal">
      <formula>24</formula>
    </cfRule>
  </conditionalFormatting>
  <conditionalFormatting sqref="H4">
    <cfRule type="cellIs" dxfId="177" priority="45" stopIfTrue="1" operator="equal">
      <formula>25</formula>
    </cfRule>
  </conditionalFormatting>
  <conditionalFormatting sqref="G4">
    <cfRule type="cellIs" dxfId="176" priority="46" stopIfTrue="1" operator="equal">
      <formula>26</formula>
    </cfRule>
  </conditionalFormatting>
  <conditionalFormatting sqref="H4">
    <cfRule type="cellIs" dxfId="175" priority="47" stopIfTrue="1" operator="equal">
      <formula>27</formula>
    </cfRule>
  </conditionalFormatting>
  <conditionalFormatting sqref="I4">
    <cfRule type="cellIs" dxfId="174" priority="48" stopIfTrue="1" operator="equal">
      <formula>27</formula>
    </cfRule>
  </conditionalFormatting>
  <conditionalFormatting sqref="F4">
    <cfRule type="cellIs" dxfId="173" priority="49" stopIfTrue="1" operator="equal">
      <formula>27</formula>
    </cfRule>
  </conditionalFormatting>
  <conditionalFormatting sqref="J4">
    <cfRule type="cellIs" dxfId="172" priority="50" stopIfTrue="1" operator="equal">
      <formula>28</formula>
    </cfRule>
  </conditionalFormatting>
  <conditionalFormatting sqref="A6 F8">
    <cfRule type="cellIs" dxfId="171" priority="51" stopIfTrue="1" operator="equal">
      <formula>28</formula>
    </cfRule>
  </conditionalFormatting>
  <conditionalFormatting sqref="K4">
    <cfRule type="cellIs" dxfId="170" priority="52" stopIfTrue="1" operator="equal">
      <formula>29</formula>
    </cfRule>
  </conditionalFormatting>
  <conditionalFormatting sqref="I7">
    <cfRule type="cellIs" dxfId="169" priority="53" stopIfTrue="1" operator="equal">
      <formula>29</formula>
    </cfRule>
  </conditionalFormatting>
  <conditionalFormatting sqref="E8">
    <cfRule type="cellIs" dxfId="168" priority="54" stopIfTrue="1" operator="equal">
      <formula>29</formula>
    </cfRule>
  </conditionalFormatting>
  <conditionalFormatting sqref="A2">
    <cfRule type="cellIs" dxfId="167" priority="55" stopIfTrue="1" operator="equal">
      <formula>3</formula>
    </cfRule>
  </conditionalFormatting>
  <conditionalFormatting sqref="B2 E4">
    <cfRule type="cellIs" dxfId="166" priority="56" operator="equal">
      <formula>3</formula>
    </cfRule>
  </conditionalFormatting>
  <conditionalFormatting sqref="L4">
    <cfRule type="cellIs" dxfId="165" priority="57" stopIfTrue="1" operator="equal">
      <formula>30</formula>
    </cfRule>
  </conditionalFormatting>
  <conditionalFormatting sqref="A3">
    <cfRule type="cellIs" dxfId="164" priority="58" stopIfTrue="1" operator="equal">
      <formula>30</formula>
    </cfRule>
  </conditionalFormatting>
  <conditionalFormatting sqref="N4">
    <cfRule type="cellIs" dxfId="163" priority="59" stopIfTrue="1" operator="equal">
      <formula>32</formula>
    </cfRule>
  </conditionalFormatting>
  <conditionalFormatting sqref="C4">
    <cfRule type="cellIs" dxfId="162" priority="60" stopIfTrue="1" operator="equal">
      <formula>32</formula>
    </cfRule>
  </conditionalFormatting>
  <conditionalFormatting sqref="G8">
    <cfRule type="cellIs" dxfId="161" priority="61" stopIfTrue="1" operator="equal">
      <formula>33</formula>
    </cfRule>
  </conditionalFormatting>
  <conditionalFormatting sqref="P4">
    <cfRule type="cellIs" dxfId="160" priority="62" stopIfTrue="1" operator="equal">
      <formula>34</formula>
    </cfRule>
  </conditionalFormatting>
  <conditionalFormatting sqref="R2">
    <cfRule type="cellIs" dxfId="159" priority="63" stopIfTrue="1" operator="equal">
      <formula>34</formula>
    </cfRule>
  </conditionalFormatting>
  <conditionalFormatting sqref="J8">
    <cfRule type="cellIs" dxfId="158" priority="64" stopIfTrue="1" operator="equal">
      <formula>34</formula>
    </cfRule>
  </conditionalFormatting>
  <conditionalFormatting sqref="Q4">
    <cfRule type="cellIs" dxfId="157" priority="65" stopIfTrue="1" operator="equal">
      <formula>35</formula>
    </cfRule>
  </conditionalFormatting>
  <conditionalFormatting sqref="R4 A5">
    <cfRule type="cellIs" dxfId="156" priority="66" stopIfTrue="1" operator="equal">
      <formula>36</formula>
    </cfRule>
  </conditionalFormatting>
  <conditionalFormatting sqref="F5">
    <cfRule type="cellIs" dxfId="155" priority="67" stopIfTrue="1" operator="equal">
      <formula>36</formula>
    </cfRule>
  </conditionalFormatting>
  <conditionalFormatting sqref="Q3 J4">
    <cfRule type="cellIs" dxfId="154" priority="68" stopIfTrue="1" operator="equal">
      <formula>38</formula>
    </cfRule>
  </conditionalFormatting>
  <conditionalFormatting sqref="B5">
    <cfRule type="cellIs" dxfId="153" priority="69" stopIfTrue="1" operator="equal">
      <formula>39</formula>
    </cfRule>
  </conditionalFormatting>
  <conditionalFormatting sqref="H9">
    <cfRule type="cellIs" dxfId="152" priority="70" stopIfTrue="1" operator="equal">
      <formula>39</formula>
    </cfRule>
  </conditionalFormatting>
  <conditionalFormatting sqref="M2 N3 F6">
    <cfRule type="cellIs" dxfId="151" priority="71" stopIfTrue="1" operator="equal">
      <formula>4</formula>
    </cfRule>
  </conditionalFormatting>
  <conditionalFormatting sqref="D5">
    <cfRule type="cellIs" dxfId="150" priority="72" stopIfTrue="1" operator="equal">
      <formula>40</formula>
    </cfRule>
  </conditionalFormatting>
  <conditionalFormatting sqref="C5">
    <cfRule type="cellIs" dxfId="149" priority="73" stopIfTrue="1" operator="equal">
      <formula>40</formula>
    </cfRule>
  </conditionalFormatting>
  <conditionalFormatting sqref="E5">
    <cfRule type="cellIs" dxfId="148" priority="74" stopIfTrue="1" operator="equal">
      <formula>42</formula>
    </cfRule>
  </conditionalFormatting>
  <conditionalFormatting sqref="G5">
    <cfRule type="cellIs" dxfId="147" priority="75" stopIfTrue="1" operator="equal">
      <formula>43</formula>
    </cfRule>
  </conditionalFormatting>
  <conditionalFormatting sqref="F5">
    <cfRule type="cellIs" dxfId="146" priority="76" stopIfTrue="1" operator="equal">
      <formula>43</formula>
    </cfRule>
  </conditionalFormatting>
  <conditionalFormatting sqref="H5">
    <cfRule type="cellIs" dxfId="145" priority="77" stopIfTrue="1" operator="equal">
      <formula>45</formula>
    </cfRule>
  </conditionalFormatting>
  <conditionalFormatting sqref="I5">
    <cfRule type="cellIs" dxfId="144" priority="78" stopIfTrue="1" operator="equal">
      <formula>45</formula>
    </cfRule>
  </conditionalFormatting>
  <conditionalFormatting sqref="R7">
    <cfRule type="cellIs" dxfId="143" priority="79" stopIfTrue="1" operator="equal">
      <formula>46</formula>
    </cfRule>
  </conditionalFormatting>
  <conditionalFormatting sqref="J5">
    <cfRule type="cellIs" dxfId="142" priority="80" stopIfTrue="1" operator="equal">
      <formula>47</formula>
    </cfRule>
  </conditionalFormatting>
  <conditionalFormatting sqref="H6">
    <cfRule type="cellIs" dxfId="141" priority="81" stopIfTrue="1" operator="equal">
      <formula>47</formula>
    </cfRule>
  </conditionalFormatting>
  <conditionalFormatting sqref="K5:L5">
    <cfRule type="cellIs" dxfId="140" priority="82" stopIfTrue="1" operator="equal">
      <formula>48</formula>
    </cfRule>
  </conditionalFormatting>
  <conditionalFormatting sqref="N9">
    <cfRule type="cellIs" dxfId="139" priority="83" stopIfTrue="1" operator="equal">
      <formula>48</formula>
    </cfRule>
  </conditionalFormatting>
  <conditionalFormatting sqref="M2">
    <cfRule type="cellIs" dxfId="138" priority="84" stopIfTrue="1" operator="equal">
      <formula>5</formula>
    </cfRule>
  </conditionalFormatting>
  <conditionalFormatting sqref="B2">
    <cfRule type="cellIs" dxfId="137" priority="85" stopIfTrue="1" operator="equal">
      <formula>5</formula>
    </cfRule>
  </conditionalFormatting>
  <conditionalFormatting sqref="N2 P3">
    <cfRule type="cellIs" dxfId="136" priority="86" stopIfTrue="1" operator="equal">
      <formula>5</formula>
    </cfRule>
  </conditionalFormatting>
  <conditionalFormatting sqref="N5">
    <cfRule type="cellIs" dxfId="135" priority="87" stopIfTrue="1" operator="equal">
      <formula>50</formula>
    </cfRule>
  </conditionalFormatting>
  <conditionalFormatting sqref="N7">
    <cfRule type="cellIs" dxfId="134" priority="88" stopIfTrue="1" operator="equal">
      <formula>51</formula>
    </cfRule>
  </conditionalFormatting>
  <conditionalFormatting sqref="N6 H8 Q8">
    <cfRule type="cellIs" dxfId="133" priority="89" stopIfTrue="1" operator="equal">
      <formula>51</formula>
    </cfRule>
  </conditionalFormatting>
  <conditionalFormatting sqref="I9 O9">
    <cfRule type="cellIs" dxfId="132" priority="90" stopIfTrue="1" operator="equal">
      <formula>52</formula>
    </cfRule>
  </conditionalFormatting>
  <conditionalFormatting sqref="P5 R5">
    <cfRule type="cellIs" dxfId="131" priority="91" stopIfTrue="1" operator="equal">
      <formula>53</formula>
    </cfRule>
  </conditionalFormatting>
  <conditionalFormatting sqref="K8">
    <cfRule type="cellIs" dxfId="130" priority="92" stopIfTrue="1" operator="equal">
      <formula>53</formula>
    </cfRule>
  </conditionalFormatting>
  <conditionalFormatting sqref="A6">
    <cfRule type="cellIs" dxfId="129" priority="93" stopIfTrue="1" operator="equal">
      <formula>54</formula>
    </cfRule>
  </conditionalFormatting>
  <conditionalFormatting sqref="R5 P6">
    <cfRule type="cellIs" dxfId="128" priority="94" stopIfTrue="1" operator="equal">
      <formula>54</formula>
    </cfRule>
  </conditionalFormatting>
  <conditionalFormatting sqref="D8">
    <cfRule type="cellIs" dxfId="127" priority="95" stopIfTrue="1" operator="equal">
      <formula>57</formula>
    </cfRule>
  </conditionalFormatting>
  <conditionalFormatting sqref="A7">
    <cfRule type="cellIs" dxfId="126" priority="96" stopIfTrue="1" operator="equal">
      <formula>57</formula>
    </cfRule>
  </conditionalFormatting>
  <conditionalFormatting sqref="F8">
    <cfRule type="cellIs" dxfId="125" priority="97" stopIfTrue="1" operator="equal">
      <formula>58</formula>
    </cfRule>
  </conditionalFormatting>
  <conditionalFormatting sqref="E8">
    <cfRule type="cellIs" dxfId="124" priority="98" stopIfTrue="1" operator="equal">
      <formula>59</formula>
    </cfRule>
  </conditionalFormatting>
  <conditionalFormatting sqref="J6">
    <cfRule type="cellIs" dxfId="123" priority="99" stopIfTrue="1" operator="equal">
      <formula>59</formula>
    </cfRule>
  </conditionalFormatting>
  <conditionalFormatting sqref="N2">
    <cfRule type="cellIs" dxfId="122" priority="100" stopIfTrue="1" operator="equal">
      <formula>6</formula>
    </cfRule>
  </conditionalFormatting>
  <conditionalFormatting sqref="P2">
    <cfRule type="cellIs" dxfId="121" priority="101" stopIfTrue="1" operator="equal">
      <formula>6</formula>
    </cfRule>
  </conditionalFormatting>
  <conditionalFormatting sqref="G8">
    <cfRule type="cellIs" dxfId="120" priority="102" stopIfTrue="1" operator="equal">
      <formula>60</formula>
    </cfRule>
  </conditionalFormatting>
  <conditionalFormatting sqref="R8">
    <cfRule type="cellIs" dxfId="119" priority="103" stopIfTrue="1" operator="equal">
      <formula>61</formula>
    </cfRule>
  </conditionalFormatting>
  <conditionalFormatting sqref="H8:I8">
    <cfRule type="cellIs" dxfId="118" priority="104" stopIfTrue="1" operator="equal">
      <formula>62</formula>
    </cfRule>
  </conditionalFormatting>
  <conditionalFormatting sqref="K8">
    <cfRule type="cellIs" dxfId="117" priority="105" stopIfTrue="1" operator="equal">
      <formula>63</formula>
    </cfRule>
  </conditionalFormatting>
  <conditionalFormatting sqref="J8">
    <cfRule type="cellIs" dxfId="116" priority="106" stopIfTrue="1" operator="equal">
      <formula>64</formula>
    </cfRule>
  </conditionalFormatting>
  <conditionalFormatting sqref="N4">
    <cfRule type="cellIs" dxfId="115" priority="107" stopIfTrue="1" operator="equal">
      <formula>64</formula>
    </cfRule>
  </conditionalFormatting>
  <conditionalFormatting sqref="L8">
    <cfRule type="cellIs" dxfId="114" priority="108" stopIfTrue="1" operator="equal">
      <formula>65</formula>
    </cfRule>
  </conditionalFormatting>
  <conditionalFormatting sqref="B3">
    <cfRule type="cellIs" dxfId="113" priority="109" stopIfTrue="1" operator="equal">
      <formula>66</formula>
    </cfRule>
  </conditionalFormatting>
  <conditionalFormatting sqref="N8">
    <cfRule type="cellIs" dxfId="112" priority="110" stopIfTrue="1" operator="equal">
      <formula>67</formula>
    </cfRule>
  </conditionalFormatting>
  <conditionalFormatting sqref="P8">
    <cfRule type="cellIs" dxfId="111" priority="111" stopIfTrue="1" operator="equal">
      <formula>68</formula>
    </cfRule>
  </conditionalFormatting>
  <conditionalFormatting sqref="O2">
    <cfRule type="cellIs" dxfId="110" priority="112" stopIfTrue="1" operator="equal">
      <formula>7</formula>
    </cfRule>
  </conditionalFormatting>
  <conditionalFormatting sqref="A1 R3:R4">
    <cfRule type="cellIs" dxfId="109" priority="113" stopIfTrue="1" operator="equal">
      <formula>7</formula>
    </cfRule>
  </conditionalFormatting>
  <conditionalFormatting sqref="P8">
    <cfRule type="cellIs" dxfId="108" priority="114" stopIfTrue="1" operator="equal">
      <formula>70</formula>
    </cfRule>
  </conditionalFormatting>
  <conditionalFormatting sqref="B7">
    <cfRule type="cellIs" dxfId="107" priority="115" stopIfTrue="1" operator="equal">
      <formula>70</formula>
    </cfRule>
  </conditionalFormatting>
  <conditionalFormatting sqref="Q8">
    <cfRule type="cellIs" dxfId="106" priority="116" stopIfTrue="1" operator="equal">
      <formula>71</formula>
    </cfRule>
  </conditionalFormatting>
  <conditionalFormatting sqref="A5">
    <cfRule type="cellIs" dxfId="105" priority="117" stopIfTrue="1" operator="equal">
      <formula>71</formula>
    </cfRule>
  </conditionalFormatting>
  <conditionalFormatting sqref="D6">
    <cfRule type="cellIs" dxfId="104" priority="118" stopIfTrue="1" operator="equal">
      <formula>72</formula>
    </cfRule>
  </conditionalFormatting>
  <conditionalFormatting sqref="E6 G6">
    <cfRule type="cellIs" dxfId="103" priority="119" stopIfTrue="1" operator="equal">
      <formula>73</formula>
    </cfRule>
  </conditionalFormatting>
  <conditionalFormatting sqref="R6">
    <cfRule type="cellIs" dxfId="102" priority="120" stopIfTrue="1" operator="equal">
      <formula>73</formula>
    </cfRule>
  </conditionalFormatting>
  <conditionalFormatting sqref="F6">
    <cfRule type="cellIs" dxfId="101" priority="121" stopIfTrue="1" operator="equal">
      <formula>74</formula>
    </cfRule>
  </conditionalFormatting>
  <conditionalFormatting sqref="R1">
    <cfRule type="cellIs" dxfId="100" priority="122" stopIfTrue="1" operator="equal">
      <formula>74</formula>
    </cfRule>
  </conditionalFormatting>
  <conditionalFormatting sqref="G6 N8">
    <cfRule type="cellIs" dxfId="99" priority="123" stopIfTrue="1" operator="equal">
      <formula>74</formula>
    </cfRule>
  </conditionalFormatting>
  <conditionalFormatting sqref="H5">
    <cfRule type="cellIs" dxfId="98" priority="124" stopIfTrue="1" operator="equal">
      <formula>75</formula>
    </cfRule>
  </conditionalFormatting>
  <conditionalFormatting sqref="D6:D7">
    <cfRule type="cellIs" dxfId="97" priority="125" stopIfTrue="1" operator="equal">
      <formula>75</formula>
    </cfRule>
  </conditionalFormatting>
  <conditionalFormatting sqref="H6:I6">
    <cfRule type="cellIs" dxfId="96" priority="126" stopIfTrue="1" operator="equal">
      <formula>77</formula>
    </cfRule>
  </conditionalFormatting>
  <conditionalFormatting sqref="D5 I5">
    <cfRule type="cellIs" dxfId="95" priority="127" stopIfTrue="1" operator="equal">
      <formula>77</formula>
    </cfRule>
  </conditionalFormatting>
  <conditionalFormatting sqref="J6 A7">
    <cfRule type="cellIs" dxfId="94" priority="128" stopIfTrue="1" operator="equal">
      <formula>78</formula>
    </cfRule>
  </conditionalFormatting>
  <conditionalFormatting sqref="K6">
    <cfRule type="cellIs" dxfId="93" priority="129" stopIfTrue="1" operator="equal">
      <formula>79</formula>
    </cfRule>
  </conditionalFormatting>
  <conditionalFormatting sqref="H7">
    <cfRule type="cellIs" dxfId="92" priority="130" stopIfTrue="1" operator="equal">
      <formula>79</formula>
    </cfRule>
  </conditionalFormatting>
  <conditionalFormatting sqref="R1">
    <cfRule type="cellIs" dxfId="91" priority="131" stopIfTrue="1" operator="equal">
      <formula>8</formula>
    </cfRule>
  </conditionalFormatting>
  <conditionalFormatting sqref="O4">
    <cfRule type="cellIs" dxfId="90" priority="132" stopIfTrue="1" operator="equal">
      <formula>8</formula>
    </cfRule>
  </conditionalFormatting>
  <conditionalFormatting sqref="L6">
    <cfRule type="cellIs" dxfId="89" priority="133" stopIfTrue="1" operator="equal">
      <formula>80</formula>
    </cfRule>
  </conditionalFormatting>
  <conditionalFormatting sqref="N6">
    <cfRule type="cellIs" dxfId="88" priority="134" stopIfTrue="1" operator="equal">
      <formula>82</formula>
    </cfRule>
  </conditionalFormatting>
  <conditionalFormatting sqref="P5">
    <cfRule type="cellIs" dxfId="87" priority="135" stopIfTrue="1" operator="equal">
      <formula>82</formula>
    </cfRule>
  </conditionalFormatting>
  <conditionalFormatting sqref="I8">
    <cfRule type="cellIs" dxfId="86" priority="136" stopIfTrue="1" operator="equal">
      <formula>82</formula>
    </cfRule>
  </conditionalFormatting>
  <conditionalFormatting sqref="N5">
    <cfRule type="cellIs" dxfId="85" priority="137" stopIfTrue="1" operator="equal">
      <formula>83</formula>
    </cfRule>
  </conditionalFormatting>
  <conditionalFormatting sqref="P6">
    <cfRule type="cellIs" dxfId="84" priority="138" stopIfTrue="1" operator="equal">
      <formula>84</formula>
    </cfRule>
  </conditionalFormatting>
  <conditionalFormatting sqref="P4 E7">
    <cfRule type="cellIs" dxfId="83" priority="139" stopIfTrue="1" operator="equal">
      <formula>84</formula>
    </cfRule>
  </conditionalFormatting>
  <conditionalFormatting sqref="R6">
    <cfRule type="cellIs" dxfId="82" priority="140" stopIfTrue="1" operator="equal">
      <formula>86</formula>
    </cfRule>
  </conditionalFormatting>
  <conditionalFormatting sqref="I6 F7">
    <cfRule type="cellIs" dxfId="81" priority="141" stopIfTrue="1" operator="equal">
      <formula>87</formula>
    </cfRule>
  </conditionalFormatting>
  <conditionalFormatting sqref="B7 D9">
    <cfRule type="cellIs" dxfId="80" priority="142" stopIfTrue="1" operator="equal">
      <formula>89</formula>
    </cfRule>
  </conditionalFormatting>
  <conditionalFormatting sqref="O3 C5">
    <cfRule type="cellIs" dxfId="79" priority="143" stopIfTrue="1" operator="equal">
      <formula>9</formula>
    </cfRule>
  </conditionalFormatting>
  <conditionalFormatting sqref="A1">
    <cfRule type="cellIs" dxfId="78" priority="144" stopIfTrue="1" operator="equal">
      <formula>9</formula>
    </cfRule>
  </conditionalFormatting>
  <conditionalFormatting sqref="E6">
    <cfRule type="cellIs" dxfId="77" priority="145" stopIfTrue="1" operator="equal">
      <formula>90</formula>
    </cfRule>
  </conditionalFormatting>
  <conditionalFormatting sqref="L8">
    <cfRule type="cellIs" dxfId="76" priority="146" stopIfTrue="1" operator="equal">
      <formula>91</formula>
    </cfRule>
  </conditionalFormatting>
  <conditionalFormatting sqref="G9:H9">
    <cfRule type="cellIs" dxfId="75" priority="147" stopIfTrue="1" operator="equal">
      <formula>92</formula>
    </cfRule>
  </conditionalFormatting>
  <conditionalFormatting sqref="G5">
    <cfRule type="cellIs" dxfId="74" priority="148" stopIfTrue="1" operator="equal">
      <formula>92</formula>
    </cfRule>
  </conditionalFormatting>
  <conditionalFormatting sqref="I9">
    <cfRule type="cellIs" dxfId="73" priority="149" stopIfTrue="1" operator="equal">
      <formula>94</formula>
    </cfRule>
  </conditionalFormatting>
  <conditionalFormatting sqref="L9">
    <cfRule type="cellIs" dxfId="72" priority="150" stopIfTrue="1" operator="equal">
      <formula>97</formula>
    </cfRule>
  </conditionalFormatting>
  <conditionalFormatting sqref="D4">
    <cfRule type="cellIs" dxfId="71" priority="151" stopIfTrue="1" operator="equal">
      <formula>98</formula>
    </cfRule>
  </conditionalFormatting>
  <conditionalFormatting sqref="N9">
    <cfRule type="cellIs" dxfId="70" priority="152" stopIfTrue="1" operator="equal">
      <formula>99</formula>
    </cfRule>
  </conditionalFormatting>
  <conditionalFormatting sqref="B5">
    <cfRule type="cellIs" dxfId="69" priority="153" stopIfTrue="1" operator="equal">
      <formula>99</formula>
    </cfRule>
  </conditionalFormatting>
  <pageMargins left="0.70000000000000007" right="0.7000000000000000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000"/>
  <sheetViews>
    <sheetView workbookViewId="0">
      <selection activeCell="C24" sqref="C24:J25"/>
    </sheetView>
  </sheetViews>
  <sheetFormatPr baseColWidth="10" defaultColWidth="14.44140625" defaultRowHeight="15" customHeight="1"/>
  <cols>
    <col min="1" max="1" width="11.109375" customWidth="1"/>
    <col min="2" max="2" width="3.5546875" customWidth="1"/>
    <col min="3" max="3" width="3" customWidth="1"/>
    <col min="4" max="19" width="3.5546875" customWidth="1"/>
    <col min="20" max="25" width="2.6640625" customWidth="1"/>
    <col min="26" max="26" width="2.33203125" customWidth="1"/>
    <col min="27" max="40" width="2.6640625" customWidth="1"/>
  </cols>
  <sheetData>
    <row r="1" spans="1:40" ht="14.25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14.25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14.2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</row>
    <row r="4" spans="1:40" ht="14.25" customHeight="1">
      <c r="A4" s="173"/>
      <c r="B4" s="173"/>
      <c r="C4" s="173"/>
      <c r="D4" s="173"/>
      <c r="E4" s="173"/>
      <c r="F4" s="162"/>
      <c r="G4" s="162"/>
      <c r="H4" s="163"/>
      <c r="I4" s="163"/>
      <c r="J4" s="163"/>
      <c r="K4" s="163"/>
      <c r="L4" s="163"/>
      <c r="M4" s="16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</row>
    <row r="5" spans="1:40" ht="14.25" customHeight="1">
      <c r="A5" s="173"/>
      <c r="B5" s="173"/>
      <c r="C5" s="173"/>
      <c r="D5" s="173"/>
      <c r="E5" s="173"/>
      <c r="F5" s="196" t="s">
        <v>203</v>
      </c>
      <c r="G5" s="197"/>
      <c r="H5" s="198"/>
      <c r="I5" s="164" t="str">
        <f>IFERROR(IF(C15-C14=1,3,IF(D21=1,1,"!%#""")),"!%#""")</f>
        <v>!%#"</v>
      </c>
      <c r="J5" s="164" t="str">
        <f>IFERROR(IF(C15-C14=1,1,IF(D21=1,1,"!%#""")),"!%#""")</f>
        <v>!%#"</v>
      </c>
      <c r="K5" s="164" t="str">
        <f>IFERROR(IF(R15-R14=1,3,IF(D21=1,1,"!%#""")),"!%#""")</f>
        <v>!%#"</v>
      </c>
      <c r="L5" s="164" t="str">
        <f>IFERROR(IF(R15-R14=1,2,IF(D21=1,1,"!%#""")),"!%#""")</f>
        <v>!%#"</v>
      </c>
      <c r="M5" s="16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</row>
    <row r="6" spans="1:40" ht="14.25" customHeight="1">
      <c r="A6" s="173"/>
      <c r="B6" s="173"/>
      <c r="C6" s="173"/>
      <c r="D6" s="173"/>
      <c r="E6" s="173"/>
      <c r="F6" s="162"/>
      <c r="G6" s="162"/>
      <c r="H6" s="163"/>
      <c r="I6" s="164" t="str">
        <f>IFERROR(IF(E14=2,3,IF(D21=1,1,"!%#""")),"!%#""")</f>
        <v>!%#"</v>
      </c>
      <c r="J6" s="164" t="str">
        <f>IFERROR(IF(E14=2,2,IF(D21=1,1,"!%#""")),"!%#""")</f>
        <v>!%#"</v>
      </c>
      <c r="K6" s="164" t="str">
        <f>IFERROR(IF(D18=1,1,IF(D21=1,1,"!%#""")),"!%#""")</f>
        <v>!%#"</v>
      </c>
      <c r="L6" s="164" t="str">
        <f>IFERROR(IF(O15-O14=1,1,IF(D21=1,1,"!%#""")),"!%#""")</f>
        <v>!%#"</v>
      </c>
      <c r="M6" s="16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</row>
    <row r="7" spans="1:40" ht="14.25" customHeight="1">
      <c r="A7" s="173"/>
      <c r="B7" s="173"/>
      <c r="C7" s="173"/>
      <c r="D7" s="173"/>
      <c r="E7" s="173"/>
      <c r="F7" s="162"/>
      <c r="G7" s="162"/>
      <c r="H7" s="163"/>
      <c r="I7" s="164" t="str">
        <f>IFERROR(IF(G15-G14=1,1,IF(D21=1,1,"!%#""")),"!%#""")</f>
        <v>!%#"</v>
      </c>
      <c r="J7" s="164" t="str">
        <f>IFERROR(IF(J15-J14=0,2,IF(D21=1,1,"!%#""")),"!%#""")</f>
        <v>!%#"</v>
      </c>
      <c r="K7" s="164" t="str">
        <f>IFERROR(IF(K15-K14=0,2,IF(D21=1,1,"!%#""")),"!%#""")</f>
        <v>!%#"</v>
      </c>
      <c r="L7" s="164" t="str">
        <f>IFERROR(IF(N15-N14=0,2,IF(D21=1,1,"!%#""")),"!%#""")</f>
        <v>!%#"</v>
      </c>
      <c r="M7" s="16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40" ht="14.25" customHeight="1">
      <c r="A8" s="173"/>
      <c r="B8" s="173"/>
      <c r="C8" s="173"/>
      <c r="D8" s="173"/>
      <c r="E8" s="173"/>
      <c r="F8" s="162"/>
      <c r="G8" s="162"/>
      <c r="H8" s="163"/>
      <c r="I8" s="164" t="str">
        <f>IFERROR(IF(H15-H14=0,2,IF(D21=1,1,"!%#""")),"!%#""")</f>
        <v>!%#"</v>
      </c>
      <c r="J8" s="164" t="str">
        <f>IFERROR(IF(I15-I14=0,2,IF(D21=1,1,"!%#""")),"!%#""")</f>
        <v>!%#"</v>
      </c>
      <c r="K8" s="164" t="str">
        <f>IFERROR(IF(L15-L14=2,1,IF(D21=1,1,"!%#""")),"!%#""")</f>
        <v>!%#"</v>
      </c>
      <c r="L8" s="164" t="str">
        <f>IFERROR(IF(M15-M14=0,2,IF(D21=1,1,"!%#""")),"!%#""")</f>
        <v>!%#"</v>
      </c>
      <c r="M8" s="16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4.25" customHeight="1">
      <c r="A9" s="173"/>
      <c r="B9" s="173"/>
      <c r="C9" s="173"/>
      <c r="D9" s="173"/>
      <c r="E9" s="173"/>
      <c r="F9" s="162"/>
      <c r="G9" s="162"/>
      <c r="H9" s="163"/>
      <c r="I9" s="163"/>
      <c r="J9" s="163"/>
      <c r="K9" s="163"/>
      <c r="L9" s="163"/>
      <c r="M9" s="16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14.2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ht="14.25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</row>
    <row r="12" spans="1:40" ht="8.25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</row>
    <row r="13" spans="1:40" ht="30" customHeight="1">
      <c r="A13" s="173"/>
      <c r="B13" s="199" t="s">
        <v>207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1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</row>
    <row r="14" spans="1:40" ht="14.25" customHeight="1">
      <c r="A14" s="173"/>
      <c r="B14" s="165"/>
      <c r="C14" s="166" t="str">
        <f>IFERROR(IF(D17=CODE(C18)*C19,1,0),"m")</f>
        <v>m</v>
      </c>
      <c r="D14" s="166" t="str">
        <f>IFERROR(IF(D17=CODE(C18)*C19,1,0),"e")</f>
        <v>e</v>
      </c>
      <c r="E14" s="166" t="str">
        <f>IFERROR(IF(F17=CODE(E18)*E19,2,0),"t")</f>
        <v>t</v>
      </c>
      <c r="F14" s="166" t="str">
        <f>IFERROR(IF(F17=CODE(E18)*E19,3,0),"a")</f>
        <v>a</v>
      </c>
      <c r="G14" s="166" t="str">
        <f>IFERROR(IF(H17=CODE(G18)*G19,1,0),"p")</f>
        <v>p</v>
      </c>
      <c r="H14" s="166" t="str">
        <f>IFERROR(IF(H17=CODE(G18)*G19,2,0),"h")</f>
        <v>h</v>
      </c>
      <c r="I14" s="166" t="str">
        <f>IFERROR(IF(J17=CODE(I18)*I19,2,0),"o")</f>
        <v>o</v>
      </c>
      <c r="J14" s="166" t="str">
        <f>IFERROR(IF(J17=CODE(I18)*I19,2,0),"s")</f>
        <v>s</v>
      </c>
      <c r="K14" s="166" t="str">
        <f>IFERROR(IF(L17=CODE(K18)*K19,2,0),"p")</f>
        <v>p</v>
      </c>
      <c r="L14" s="166" t="str">
        <f>IFERROR(IF(L17=CODE(K18)*K19,1,0),"h")</f>
        <v>h</v>
      </c>
      <c r="M14" s="166" t="str">
        <f>IFERROR(IF(N17=CODE(M18)*M19,2,0),"o")</f>
        <v>o</v>
      </c>
      <c r="N14" s="166" t="str">
        <f>IFERROR(IF(N17=CODE(M18)*M19,2,0),"r")</f>
        <v>r</v>
      </c>
      <c r="O14" s="166" t="str">
        <f>IFERROR(IF(P17=CODE(O18)*O19,1,0),"i")</f>
        <v>i</v>
      </c>
      <c r="P14" s="166" t="str">
        <f>IFERROR(IF(P17=CODE(O18)*O19,2,0),"q")</f>
        <v>q</v>
      </c>
      <c r="Q14" s="166" t="str">
        <f>IFERROR(IF(R17=CODE(Q18)*Q19,3,0),"u")</f>
        <v>u</v>
      </c>
      <c r="R14" s="166" t="str">
        <f>IFERROR(IF(R17=CODE(Q18)*Q19,1,0),"e")</f>
        <v>e</v>
      </c>
      <c r="S14" s="167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 ht="14.25" customHeight="1">
      <c r="A15" s="173"/>
      <c r="B15" s="163"/>
      <c r="C15" s="163">
        <f>IFERROR(IF(C17=1,2,0),"n")</f>
        <v>0</v>
      </c>
      <c r="D15" s="163">
        <f>IFERROR(IF(C17=1,2,0),"n")</f>
        <v>0</v>
      </c>
      <c r="E15" s="163">
        <f>IFERROR(IF(E17=1,2,0),"j")</f>
        <v>0</v>
      </c>
      <c r="F15" s="163">
        <f>IFERROR(IF(E17=1,2,0),"j")</f>
        <v>0</v>
      </c>
      <c r="G15" s="163">
        <f>IFERROR(IF(G17=1,2,0),"j")</f>
        <v>0</v>
      </c>
      <c r="H15" s="163">
        <f>IFERROR(IF(E17=1,2,0),0)</f>
        <v>0</v>
      </c>
      <c r="I15" s="163">
        <f>IFERROR(IF(I17=1,2,0),"a")</f>
        <v>0</v>
      </c>
      <c r="J15" s="163">
        <f>IFERROR(IF(I17=1,2,0),"a")</f>
        <v>0</v>
      </c>
      <c r="K15" s="163">
        <f>IFERROR(IF(K17=1,2,0),"b")</f>
        <v>0</v>
      </c>
      <c r="L15" s="163">
        <v>3</v>
      </c>
      <c r="M15" s="163">
        <f>IFERROR(IF(M17=1,2,0),"c")</f>
        <v>0</v>
      </c>
      <c r="N15" s="163">
        <f>IFERROR(IF(M17=1,2,0),"c")</f>
        <v>0</v>
      </c>
      <c r="O15" s="163">
        <f>IFERROR(IF(O17=1,2,0),"d")</f>
        <v>0</v>
      </c>
      <c r="P15" s="163">
        <v>2</v>
      </c>
      <c r="Q15" s="163">
        <f>IFERROR(IF(Q17=1,2,0),"e")</f>
        <v>0</v>
      </c>
      <c r="R15" s="163">
        <v>2</v>
      </c>
      <c r="S15" s="16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</row>
    <row r="16" spans="1:40" ht="14.25" customHeight="1">
      <c r="A16" s="173"/>
      <c r="B16" s="163"/>
      <c r="C16" s="164">
        <f>C15</f>
        <v>0</v>
      </c>
      <c r="D16" s="164">
        <f>C15</f>
        <v>0</v>
      </c>
      <c r="E16" s="164">
        <f>E15</f>
        <v>0</v>
      </c>
      <c r="F16" s="164">
        <f>E15</f>
        <v>0</v>
      </c>
      <c r="G16" s="164">
        <f>G15</f>
        <v>0</v>
      </c>
      <c r="H16" s="164">
        <f>G15</f>
        <v>0</v>
      </c>
      <c r="I16" s="164">
        <f>I15</f>
        <v>0</v>
      </c>
      <c r="J16" s="164">
        <f>I15</f>
        <v>0</v>
      </c>
      <c r="K16" s="164">
        <f>K15</f>
        <v>0</v>
      </c>
      <c r="L16" s="164">
        <f>K15</f>
        <v>0</v>
      </c>
      <c r="M16" s="164">
        <f>M15</f>
        <v>0</v>
      </c>
      <c r="N16" s="168">
        <f>M15</f>
        <v>0</v>
      </c>
      <c r="O16" s="164">
        <f>O15</f>
        <v>0</v>
      </c>
      <c r="P16" s="164">
        <f>O15</f>
        <v>0</v>
      </c>
      <c r="Q16" s="164">
        <f>Q15</f>
        <v>0</v>
      </c>
      <c r="R16" s="164">
        <f>Q15</f>
        <v>0</v>
      </c>
      <c r="S16" s="16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</row>
    <row r="17" spans="1:40" ht="14.25" customHeight="1">
      <c r="A17" s="173"/>
      <c r="B17" s="163"/>
      <c r="C17" s="163" t="str">
        <f>IFERROR(IF(D17=8372128380,1,0),"rate")</f>
        <v>rate</v>
      </c>
      <c r="D17" s="163" t="e">
        <f>CODE(C18)*C19</f>
        <v>#VALUE!</v>
      </c>
      <c r="E17" s="163" t="str">
        <f>IFERROR(IF(F17=9871614060,1,0),"rate")</f>
        <v>rate</v>
      </c>
      <c r="F17" s="163" t="e">
        <f>CODE(E18)*E19</f>
        <v>#VALUE!</v>
      </c>
      <c r="G17" s="163" t="str">
        <f>IFERROR(IF(H17=9412469220,1,0),"rate")</f>
        <v>rate</v>
      </c>
      <c r="H17" s="163" t="e">
        <f>CODE(G18)*G19</f>
        <v>#VALUE!</v>
      </c>
      <c r="I17" s="163" t="str">
        <f>IFERROR(IF(J17=9412469220,1,0),"rate")</f>
        <v>rate</v>
      </c>
      <c r="J17" s="163" t="e">
        <f>CODE(I18)*I19</f>
        <v>#VALUE!</v>
      </c>
      <c r="K17" s="163" t="str">
        <f>IFERROR(IF(L17=8723751960,1,0),"rate")</f>
        <v>rate</v>
      </c>
      <c r="L17" s="163" t="e">
        <f>CODE(K18)*K19</f>
        <v>#VALUE!</v>
      </c>
      <c r="M17" s="163" t="str">
        <f>IFERROR(IF(N17=9165460920,1,0),"rate")</f>
        <v>rate</v>
      </c>
      <c r="N17" s="163" t="e">
        <f>CODE(M18)*M19</f>
        <v>#VALUE!</v>
      </c>
      <c r="O17" s="163" t="str">
        <f>IFERROR(IF(P17=8909734680,1,0),"rate")</f>
        <v>rate</v>
      </c>
      <c r="P17" s="163" t="e">
        <f>CODE(O18)*O19</f>
        <v>#VALUE!</v>
      </c>
      <c r="Q17" s="163" t="str">
        <f>IFERROR(IF(R17=8543581200,1,0),"rate")</f>
        <v>rate</v>
      </c>
      <c r="R17" s="163" t="e">
        <f>CODE(Q18)*Q19</f>
        <v>#VALUE!</v>
      </c>
      <c r="S17" s="16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</row>
    <row r="18" spans="1:40" ht="14.25" customHeight="1">
      <c r="A18" s="173"/>
      <c r="B18" s="174"/>
      <c r="C18" s="194"/>
      <c r="D18" s="195"/>
      <c r="E18" s="194"/>
      <c r="F18" s="195"/>
      <c r="G18" s="194"/>
      <c r="H18" s="195"/>
      <c r="I18" s="194"/>
      <c r="J18" s="195"/>
      <c r="K18" s="194"/>
      <c r="L18" s="195"/>
      <c r="M18" s="194"/>
      <c r="N18" s="195"/>
      <c r="O18" s="194"/>
      <c r="P18" s="195"/>
      <c r="Q18" s="194"/>
      <c r="R18" s="195"/>
      <c r="S18" s="174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</row>
    <row r="19" spans="1:40" ht="14.25" customHeight="1">
      <c r="A19" s="173"/>
      <c r="B19" s="163"/>
      <c r="C19" s="202">
        <f>IFERROR(CODE(K6)*CODE(MID(K6,2,1))*CODE(MID(K6,3,1))*CODE(MID(K6,4,1))*CODE(C21),0)</f>
        <v>0</v>
      </c>
      <c r="D19" s="203"/>
      <c r="E19" s="202" t="e">
        <f>CODE(K6)*CODE(MID(K6,2,1))*CODE(MID(K6,3,1))*CODE(MID(K6,4,1))*CODE(C21)</f>
        <v>#VALUE!</v>
      </c>
      <c r="F19" s="203"/>
      <c r="G19" s="202">
        <f>IFERROR(CODE(K6)*CODE(MID(K6,2,1))*CODE(MID(K6,3,1))*CODE(MID(K6,4,1))*CODE(G21),0)</f>
        <v>0</v>
      </c>
      <c r="H19" s="203"/>
      <c r="I19" s="202" t="e">
        <f>CODE(K6)*CODE(MID(K6,2,1))*CODE(MID(K6,3,1))*CODE(MID(K6,4,1))*CODE(G21)</f>
        <v>#VALUE!</v>
      </c>
      <c r="J19" s="203"/>
      <c r="K19" s="202">
        <f>IFERROR(CODE(K6)*CODE(MID(K6,2,1))*CODE(MID(K6,3,1))*CODE(MID(K6,4,1))*CODE(K21),0)</f>
        <v>0</v>
      </c>
      <c r="L19" s="203"/>
      <c r="M19" s="202" t="e">
        <f>CODE(K6)*CODE(MID(K6,2,1))*CODE(MID(K6,3,1))*CODE(MID(K6,4,1))*CODE(K21)</f>
        <v>#VALUE!</v>
      </c>
      <c r="N19" s="203"/>
      <c r="O19" s="202">
        <f>IFERROR(CODE(K6)*CODE(MID(K6,2,1))*CODE(MID(K6,3,1))*CODE(MID(K6,4,1))*CODE(O21),0)</f>
        <v>0</v>
      </c>
      <c r="P19" s="203"/>
      <c r="Q19" s="202" t="e">
        <f>CODE(K6)*CODE(MID(K6,2,1))*CODE(MID(K6,3,1))*CODE(MID(K6,4,1))*CODE(O21)</f>
        <v>#VALUE!</v>
      </c>
      <c r="R19" s="203"/>
      <c r="S19" s="163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2" t="e">
        <f>IF(SUM(B19:R19)=944443500,1,0)</f>
        <v>#VALUE!</v>
      </c>
      <c r="AE19" s="172" t="e">
        <f>IF(SUM(B19:R19)=944443500,1,0)</f>
        <v>#VALUE!</v>
      </c>
      <c r="AF19" s="172" t="e">
        <f>IF(SUM(B19:R19)=944443500,1,0)</f>
        <v>#VALUE!</v>
      </c>
      <c r="AG19" s="172" t="e">
        <f>IF(SUM(B19:R19)=944443500,1,0)</f>
        <v>#VALUE!</v>
      </c>
      <c r="AH19" s="172" t="e">
        <f>IF(SUM(B19:R19)=944443500,1,0)</f>
        <v>#VALUE!</v>
      </c>
      <c r="AI19" s="172" t="e">
        <f>IF(SUM(B19:R19)=944443500,1,0)</f>
        <v>#VALUE!</v>
      </c>
      <c r="AJ19" s="172" t="e">
        <f>IF(SUM(B19:R19)=944443500,1,0)</f>
        <v>#VALUE!</v>
      </c>
      <c r="AK19" s="172" t="e">
        <f>IF(SUM(B19:R19)=944443500,1,0)</f>
        <v>#VALUE!</v>
      </c>
      <c r="AL19" s="172" t="e">
        <f>IF(SUM(B19:R19)=944443500,1,0)</f>
        <v>#VALUE!</v>
      </c>
      <c r="AM19" s="172" t="e">
        <f>IF(SUM(B19:R19)=944443500,1,0)</f>
        <v>#VALUE!</v>
      </c>
      <c r="AN19" s="175"/>
    </row>
    <row r="20" spans="1:40" ht="14.25" customHeight="1">
      <c r="A20" s="173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2" t="e">
        <f>IF(SUM(B19:R19)=944443500,1,0)</f>
        <v>#VALUE!</v>
      </c>
      <c r="AE20" s="172" t="e">
        <f>IF(SUM(B19:R19)=944443500,1,0)</f>
        <v>#VALUE!</v>
      </c>
      <c r="AF20" s="172" t="e">
        <f>IF(SUM(B19:R19)=944443500,4,0)</f>
        <v>#VALUE!</v>
      </c>
      <c r="AG20" s="172" t="e">
        <f>IF(SUM(B19:R19)=944443500,7,0)</f>
        <v>#VALUE!</v>
      </c>
      <c r="AH20" s="172" t="e">
        <f>IF(SUM(B19:R19)=944443500,7,0)</f>
        <v>#VALUE!</v>
      </c>
      <c r="AI20" s="172" t="e">
        <f>IF(SUM(B19:R19)=944443500,4,0)</f>
        <v>#VALUE!</v>
      </c>
      <c r="AJ20" s="172" t="e">
        <f>IF(SUM(B19:R19)=944443500,8,0)</f>
        <v>#VALUE!</v>
      </c>
      <c r="AK20" s="172" t="e">
        <f>IF(SUM(B19:R19)=944443500,1,0)</f>
        <v>#VALUE!</v>
      </c>
      <c r="AL20" s="172" t="e">
        <f>IF(SUM(B19:R19)=944443500,1,0)</f>
        <v>#VALUE!</v>
      </c>
      <c r="AM20" s="172" t="e">
        <f>IF(SUM(B19:R19)=944443500,1,0)</f>
        <v>#VALUE!</v>
      </c>
      <c r="AN20" s="175"/>
    </row>
    <row r="21" spans="1:40" ht="15" customHeight="1">
      <c r="A21" s="173"/>
      <c r="B21" s="174"/>
      <c r="C21" s="194"/>
      <c r="D21" s="195"/>
      <c r="E21" s="195"/>
      <c r="F21" s="195"/>
      <c r="G21" s="194"/>
      <c r="H21" s="195"/>
      <c r="I21" s="195"/>
      <c r="J21" s="195"/>
      <c r="K21" s="194"/>
      <c r="L21" s="195"/>
      <c r="M21" s="195"/>
      <c r="N21" s="195"/>
      <c r="O21" s="194"/>
      <c r="P21" s="195"/>
      <c r="Q21" s="195"/>
      <c r="R21" s="195"/>
      <c r="S21" s="174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2" t="e">
        <f>IF(SUM(B19:R19)=944443500,1,0)</f>
        <v>#VALUE!</v>
      </c>
      <c r="AE21" s="172" t="e">
        <f>IF(SUM(B19:R19)=944443500,2,0)</f>
        <v>#VALUE!</v>
      </c>
      <c r="AF21" s="172" t="e">
        <f>IF(SUM(B19:R19)=944443500,1,0)</f>
        <v>#VALUE!</v>
      </c>
      <c r="AG21" s="172" t="e">
        <f>IF(SUM(B19:R19)=944443500,1,0)</f>
        <v>#VALUE!</v>
      </c>
      <c r="AH21" s="172" t="e">
        <f>IF(SUM(B19:R19)=944443500,1,0)</f>
        <v>#VALUE!</v>
      </c>
      <c r="AI21" s="172" t="e">
        <f>IF(SUM(B19:R19)=944443500,1,0)</f>
        <v>#VALUE!</v>
      </c>
      <c r="AJ21" s="172" t="e">
        <f>IF(SUM(B19:R19)=944443500,1,0)</f>
        <v>#VALUE!</v>
      </c>
      <c r="AK21" s="172" t="e">
        <f>IF(SUM(B19:R19)=944443500,8,0)</f>
        <v>#VALUE!</v>
      </c>
      <c r="AL21" s="172" t="e">
        <f>IF(SUM(B19:R19)=944443500,5,0)</f>
        <v>#VALUE!</v>
      </c>
      <c r="AM21" s="172" t="e">
        <f>IF(SUM(B19:R19)=944443500,1,0)</f>
        <v>#VALUE!</v>
      </c>
      <c r="AN21" s="175"/>
    </row>
    <row r="22" spans="1:40" ht="15" customHeight="1">
      <c r="A22" s="173"/>
      <c r="B22" s="17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74"/>
      <c r="T22" s="169"/>
      <c r="U22" s="169"/>
      <c r="V22" s="169"/>
      <c r="W22" s="169"/>
      <c r="X22" s="169"/>
      <c r="Y22" s="169"/>
      <c r="Z22" s="173"/>
      <c r="AA22" s="173"/>
      <c r="AB22" s="173"/>
      <c r="AC22" s="173"/>
      <c r="AD22" s="172" t="e">
        <f>IF(SUM(B19:R19)=944443500,1,0)</f>
        <v>#VALUE!</v>
      </c>
      <c r="AE22" s="172" t="e">
        <f>IF(SUM(B19:R19)=944443500,1,0)</f>
        <v>#VALUE!</v>
      </c>
      <c r="AF22" s="172" t="e">
        <f>IF(SUM(B19:R19)=944443500,4,0)</f>
        <v>#VALUE!</v>
      </c>
      <c r="AG22" s="172" t="e">
        <f>IF(SUM(B19:R19)=944443500,7,0)</f>
        <v>#VALUE!</v>
      </c>
      <c r="AH22" s="172" t="e">
        <f>IF(SUM(B19:R19)=944443500,7,0)</f>
        <v>#VALUE!</v>
      </c>
      <c r="AI22" s="172" t="e">
        <f>IF(SUM(B19:R19)=944443500,4,0)</f>
        <v>#VALUE!</v>
      </c>
      <c r="AJ22" s="172" t="e">
        <f>IF(SUM(B19:R19)=944443500,8,0)</f>
        <v>#VALUE!</v>
      </c>
      <c r="AK22" s="172" t="e">
        <f>IF(SUM(B19:R19)=944443500,1,0)</f>
        <v>#VALUE!</v>
      </c>
      <c r="AL22" s="172" t="e">
        <f>IF(SUM(B19:R19)=944443500,1,0)</f>
        <v>#VALUE!</v>
      </c>
      <c r="AM22" s="172" t="e">
        <f>IF(SUM(B19:R19)=944443500,1,0)</f>
        <v>#VALUE!</v>
      </c>
      <c r="AN22" s="175"/>
    </row>
    <row r="23" spans="1:40" ht="14.25" customHeight="1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6"/>
      <c r="P23" s="174"/>
      <c r="Q23" s="174"/>
      <c r="R23" s="174"/>
      <c r="S23" s="174"/>
      <c r="T23" s="173"/>
      <c r="U23" s="173"/>
      <c r="V23" s="173"/>
      <c r="W23" s="173"/>
      <c r="X23" s="173"/>
      <c r="Y23" s="169"/>
      <c r="Z23" s="173"/>
      <c r="AA23" s="173"/>
      <c r="AB23" s="173"/>
      <c r="AC23" s="173"/>
      <c r="AD23" s="172" t="e">
        <f>IF(SUM(B19:R19)=944443500,1,0)</f>
        <v>#VALUE!</v>
      </c>
      <c r="AE23" s="172" t="e">
        <f>IF(SUM(B19:R19)=944443500,1,0)</f>
        <v>#VALUE!</v>
      </c>
      <c r="AF23" s="172" t="e">
        <f>IF(SUM(B19:R19)=944443500,1,0)</f>
        <v>#VALUE!</v>
      </c>
      <c r="AG23" s="172" t="e">
        <f>IF(SUM(B19:R19)=944443500,1,0)</f>
        <v>#VALUE!</v>
      </c>
      <c r="AH23" s="172" t="e">
        <f>IF(SUM(B19:R19)=944443500,1,0)</f>
        <v>#VALUE!</v>
      </c>
      <c r="AI23" s="172" t="e">
        <f>IF(SUM(B19:R19)=944443500,1,0)</f>
        <v>#VALUE!</v>
      </c>
      <c r="AJ23" s="172" t="e">
        <f>IF(SUM(B19:R19)=944443500,1,0)</f>
        <v>#VALUE!</v>
      </c>
      <c r="AK23" s="172" t="e">
        <f>IF(SUM(B19:R19)=944443500,1,0)</f>
        <v>#VALUE!</v>
      </c>
      <c r="AL23" s="172" t="e">
        <f>IF(SUM(B19:R19)=944443500,1,0)</f>
        <v>#VALUE!</v>
      </c>
      <c r="AM23" s="172" t="e">
        <f>IF(SUM(B19:R19)=944443500,1,0)</f>
        <v>#VALUE!</v>
      </c>
      <c r="AN23" s="175"/>
    </row>
    <row r="24" spans="1:40" ht="14.25" customHeight="1">
      <c r="A24" s="173"/>
      <c r="B24" s="174"/>
      <c r="C24" s="194"/>
      <c r="D24" s="195"/>
      <c r="E24" s="195"/>
      <c r="F24" s="195"/>
      <c r="G24" s="195"/>
      <c r="H24" s="195"/>
      <c r="I24" s="195"/>
      <c r="J24" s="195"/>
      <c r="K24" s="194"/>
      <c r="L24" s="195"/>
      <c r="M24" s="195"/>
      <c r="N24" s="195"/>
      <c r="O24" s="195"/>
      <c r="P24" s="195"/>
      <c r="Q24" s="195"/>
      <c r="R24" s="195"/>
      <c r="S24" s="174"/>
      <c r="T24" s="173"/>
      <c r="U24" s="173"/>
      <c r="V24" s="173"/>
      <c r="W24" s="173"/>
      <c r="X24" s="173"/>
      <c r="Y24" s="169"/>
      <c r="Z24" s="173"/>
      <c r="AA24" s="173"/>
      <c r="AB24" s="173"/>
      <c r="AC24" s="173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</row>
    <row r="25" spans="1:40" ht="14.25" customHeight="1">
      <c r="A25" s="173"/>
      <c r="B25" s="17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74"/>
      <c r="T25" s="170">
        <f>IF(C24="O",1,0)</f>
        <v>0</v>
      </c>
      <c r="U25" s="170">
        <f>IF(C24="O",1,0)</f>
        <v>0</v>
      </c>
      <c r="V25" s="173"/>
      <c r="W25" s="173"/>
      <c r="X25" s="173"/>
      <c r="Y25" s="169"/>
      <c r="Z25" s="173"/>
      <c r="AA25" s="173"/>
      <c r="AB25" s="173"/>
      <c r="AC25" s="173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</row>
    <row r="26" spans="1:40" ht="14.25" customHeight="1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3"/>
      <c r="U26" s="170">
        <f>IF(C24="O",1,0)</f>
        <v>0</v>
      </c>
      <c r="V26" s="173"/>
      <c r="W26" s="173"/>
      <c r="X26" s="173"/>
      <c r="Y26" s="169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</row>
    <row r="27" spans="1:40" ht="14.2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0">
        <f>IF(C24="O",1,0)</f>
        <v>0</v>
      </c>
      <c r="V27" s="173"/>
      <c r="W27" s="173"/>
      <c r="X27" s="173"/>
      <c r="Y27" s="169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</row>
    <row r="28" spans="1:40" ht="14.2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0">
        <f>IF(C24="O",1,0)</f>
        <v>0</v>
      </c>
      <c r="V28" s="173"/>
      <c r="W28" s="163">
        <v>0</v>
      </c>
      <c r="X28" s="163">
        <v>0</v>
      </c>
      <c r="Y28" s="163">
        <v>0</v>
      </c>
      <c r="Z28" s="163">
        <v>0</v>
      </c>
      <c r="AA28" s="163">
        <v>0</v>
      </c>
      <c r="AB28" s="163">
        <v>0</v>
      </c>
      <c r="AC28" s="163">
        <v>0</v>
      </c>
      <c r="AD28" s="163">
        <v>0</v>
      </c>
      <c r="AE28" s="163">
        <v>0</v>
      </c>
      <c r="AF28" s="163">
        <v>0</v>
      </c>
      <c r="AG28" s="163">
        <v>0</v>
      </c>
      <c r="AH28" s="163">
        <v>0</v>
      </c>
      <c r="AI28" s="163">
        <v>0</v>
      </c>
      <c r="AJ28" s="163">
        <v>0</v>
      </c>
      <c r="AK28" s="163">
        <v>0</v>
      </c>
      <c r="AL28" s="163">
        <v>0</v>
      </c>
      <c r="AM28" s="173"/>
      <c r="AN28" s="173"/>
    </row>
    <row r="29" spans="1:40" ht="14.2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0">
        <f>IF(K24="N",1,0)</f>
        <v>0</v>
      </c>
      <c r="V29" s="173"/>
      <c r="W29" s="163">
        <v>0</v>
      </c>
      <c r="X29" s="171">
        <f>IF(V31=1,1,0)</f>
        <v>0</v>
      </c>
      <c r="Y29" s="171">
        <f>IF(V31=1,0,1)</f>
        <v>1</v>
      </c>
      <c r="Z29" s="171">
        <f>IF(V31=1,1,0)</f>
        <v>0</v>
      </c>
      <c r="AA29" s="171">
        <v>0</v>
      </c>
      <c r="AB29" s="171">
        <f>IF(V31=1,1,0)</f>
        <v>0</v>
      </c>
      <c r="AC29" s="171">
        <f>IF(V31=1,1,0)</f>
        <v>0</v>
      </c>
      <c r="AD29" s="171">
        <f>IF(V31=1,1,0)</f>
        <v>0</v>
      </c>
      <c r="AE29" s="171">
        <v>0</v>
      </c>
      <c r="AF29" s="171">
        <f>IF(V31=1,1,0)</f>
        <v>0</v>
      </c>
      <c r="AG29" s="171">
        <v>0</v>
      </c>
      <c r="AH29" s="171">
        <v>0</v>
      </c>
      <c r="AI29" s="171">
        <f>IF(V31=1,1,0)</f>
        <v>0</v>
      </c>
      <c r="AJ29" s="171">
        <f>IF(V31=1,1,0)</f>
        <v>0</v>
      </c>
      <c r="AK29" s="171">
        <f>IF(V31=1,1,0)</f>
        <v>0</v>
      </c>
      <c r="AL29" s="163">
        <v>0</v>
      </c>
      <c r="AM29" s="173"/>
      <c r="AN29" s="173"/>
    </row>
    <row r="30" spans="1:40" ht="14.25" customHeight="1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0">
        <f>IF(K24="N",1,0)</f>
        <v>0</v>
      </c>
      <c r="V30" s="173"/>
      <c r="W30" s="163">
        <v>0</v>
      </c>
      <c r="X30" s="171">
        <f>IF(V31=1,1,0)</f>
        <v>0</v>
      </c>
      <c r="Y30" s="171">
        <v>0</v>
      </c>
      <c r="Z30" s="171">
        <f>IF(V31=1,1,0)</f>
        <v>0</v>
      </c>
      <c r="AA30" s="171">
        <v>0</v>
      </c>
      <c r="AB30" s="171">
        <f>IF(V31=1,1,0)</f>
        <v>0</v>
      </c>
      <c r="AC30" s="171">
        <v>0</v>
      </c>
      <c r="AD30" s="171">
        <f>IF(V31=1,1,0)</f>
        <v>0</v>
      </c>
      <c r="AE30" s="171">
        <v>0</v>
      </c>
      <c r="AF30" s="171">
        <f>IF(V31=1,1,0)</f>
        <v>0</v>
      </c>
      <c r="AG30" s="171">
        <v>0</v>
      </c>
      <c r="AH30" s="171">
        <v>0</v>
      </c>
      <c r="AI30" s="171">
        <v>0</v>
      </c>
      <c r="AJ30" s="171">
        <f>IF(V31=1,1,0)</f>
        <v>0</v>
      </c>
      <c r="AK30" s="171">
        <v>0</v>
      </c>
      <c r="AL30" s="163">
        <v>0</v>
      </c>
      <c r="AM30" s="173"/>
      <c r="AN30" s="173"/>
    </row>
    <row r="31" spans="1:40" ht="14.25" customHeight="1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0">
        <f>IF(K24="N",1,0)</f>
        <v>0</v>
      </c>
      <c r="V31" s="170">
        <f>IF(K24="N",1,0)</f>
        <v>0</v>
      </c>
      <c r="W31" s="163">
        <v>0</v>
      </c>
      <c r="X31" s="171">
        <f>IF(V31=1,1,0)</f>
        <v>0</v>
      </c>
      <c r="Y31" s="171">
        <v>0</v>
      </c>
      <c r="Z31" s="171">
        <f>IF(V31=1,1,0)</f>
        <v>0</v>
      </c>
      <c r="AA31" s="171">
        <v>0</v>
      </c>
      <c r="AB31" s="171">
        <f>IF(V31=1,1,0)</f>
        <v>0</v>
      </c>
      <c r="AC31" s="171">
        <v>0</v>
      </c>
      <c r="AD31" s="171">
        <f>IF(V31=1,1,0)</f>
        <v>0</v>
      </c>
      <c r="AE31" s="171">
        <v>0</v>
      </c>
      <c r="AF31" s="171">
        <f>IF(V31=1,1,0)</f>
        <v>0</v>
      </c>
      <c r="AG31" s="171">
        <v>0</v>
      </c>
      <c r="AH31" s="171">
        <v>0</v>
      </c>
      <c r="AI31" s="171">
        <v>0</v>
      </c>
      <c r="AJ31" s="171">
        <f>IF(V31=1,1,0)</f>
        <v>0</v>
      </c>
      <c r="AK31" s="171">
        <v>0</v>
      </c>
      <c r="AL31" s="163">
        <v>0</v>
      </c>
      <c r="AM31" s="173"/>
      <c r="AN31" s="173"/>
    </row>
    <row r="32" spans="1:40" ht="14.2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63">
        <v>0</v>
      </c>
      <c r="X32" s="171">
        <f>IF(V31=1,1,0)</f>
        <v>0</v>
      </c>
      <c r="Y32" s="164">
        <v>0</v>
      </c>
      <c r="Z32" s="171">
        <f>IF(V31=1,1,0)</f>
        <v>0</v>
      </c>
      <c r="AA32" s="171">
        <v>0</v>
      </c>
      <c r="AB32" s="171">
        <f>IF(V31=1,1,0)</f>
        <v>0</v>
      </c>
      <c r="AC32" s="171">
        <v>0</v>
      </c>
      <c r="AD32" s="171">
        <f>IF(V31=1,1,0)</f>
        <v>0</v>
      </c>
      <c r="AE32" s="171">
        <v>0</v>
      </c>
      <c r="AF32" s="171">
        <f>IF(V31=1,1,0)</f>
        <v>0</v>
      </c>
      <c r="AG32" s="171">
        <v>0</v>
      </c>
      <c r="AH32" s="171">
        <v>0</v>
      </c>
      <c r="AI32" s="171">
        <v>0</v>
      </c>
      <c r="AJ32" s="171">
        <f>IF(V31=1,1,0)</f>
        <v>0</v>
      </c>
      <c r="AK32" s="171">
        <v>0</v>
      </c>
      <c r="AL32" s="163">
        <v>0</v>
      </c>
      <c r="AM32" s="173"/>
      <c r="AN32" s="173"/>
    </row>
    <row r="33" spans="1:40" ht="14.25" customHeight="1">
      <c r="A33" s="173"/>
      <c r="B33" s="173"/>
      <c r="C33" s="173"/>
      <c r="D33" s="173"/>
      <c r="E33" s="175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63">
        <v>0</v>
      </c>
      <c r="X33" s="171">
        <v>0</v>
      </c>
      <c r="Y33" s="171">
        <f>IF(V31=1,1,0)</f>
        <v>0</v>
      </c>
      <c r="Z33" s="171">
        <v>0</v>
      </c>
      <c r="AA33" s="171">
        <v>0</v>
      </c>
      <c r="AB33" s="171">
        <f>IF(V31=1,1,0)</f>
        <v>0</v>
      </c>
      <c r="AC33" s="171">
        <f>IF(V31=1,1,0)</f>
        <v>0</v>
      </c>
      <c r="AD33" s="171">
        <f>IF(V31=1,1,0)</f>
        <v>0</v>
      </c>
      <c r="AE33" s="171">
        <v>0</v>
      </c>
      <c r="AF33" s="171">
        <f>IF(V31=1,1,0)</f>
        <v>0</v>
      </c>
      <c r="AG33" s="171">
        <f>IF(V31=1,1,0)</f>
        <v>0</v>
      </c>
      <c r="AH33" s="171">
        <f>IF(V31=1,1,0)</f>
        <v>0</v>
      </c>
      <c r="AI33" s="171">
        <v>0</v>
      </c>
      <c r="AJ33" s="171">
        <f>IF(V31=1,1,0)</f>
        <v>0</v>
      </c>
      <c r="AK33" s="171">
        <v>0</v>
      </c>
      <c r="AL33" s="163">
        <v>0</v>
      </c>
      <c r="AM33" s="173"/>
      <c r="AN33" s="173"/>
    </row>
    <row r="34" spans="1:40" ht="14.25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63">
        <v>0</v>
      </c>
      <c r="X34" s="163">
        <v>0</v>
      </c>
      <c r="Y34" s="163">
        <v>0</v>
      </c>
      <c r="Z34" s="163">
        <v>0</v>
      </c>
      <c r="AA34" s="163">
        <v>0</v>
      </c>
      <c r="AB34" s="163">
        <v>0</v>
      </c>
      <c r="AC34" s="163">
        <v>0</v>
      </c>
      <c r="AD34" s="163">
        <v>0</v>
      </c>
      <c r="AE34" s="163">
        <v>0</v>
      </c>
      <c r="AF34" s="163">
        <v>0</v>
      </c>
      <c r="AG34" s="163">
        <v>0</v>
      </c>
      <c r="AH34" s="163">
        <v>0</v>
      </c>
      <c r="AI34" s="163">
        <v>0</v>
      </c>
      <c r="AJ34" s="163">
        <v>0</v>
      </c>
      <c r="AK34" s="163">
        <v>0</v>
      </c>
      <c r="AL34" s="163">
        <v>0</v>
      </c>
      <c r="AM34" s="173"/>
      <c r="AN34" s="173"/>
    </row>
    <row r="35" spans="1:40" ht="14.25" customHeight="1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</row>
    <row r="36" spans="1:40" ht="14.25" customHeight="1"/>
    <row r="37" spans="1:40" ht="14.25" customHeight="1"/>
    <row r="38" spans="1:40" ht="14.25" customHeight="1"/>
    <row r="39" spans="1:40" ht="14.25" customHeight="1"/>
    <row r="40" spans="1:40" ht="14.25" customHeight="1"/>
    <row r="41" spans="1:40" ht="14.25" customHeight="1"/>
    <row r="42" spans="1:40" ht="14.25" customHeight="1"/>
    <row r="43" spans="1:40" ht="14.25" customHeight="1"/>
    <row r="44" spans="1:40" ht="14.25" customHeight="1"/>
    <row r="45" spans="1:40" ht="14.25" customHeight="1"/>
    <row r="46" spans="1:40" ht="14.25" customHeight="1"/>
    <row r="47" spans="1:40" ht="14.25" customHeight="1"/>
    <row r="48" spans="1:4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ZkdSVjfdgFtyReMjKS8loxuw0/q0CYVnN1FhWVvK+ZBNinRqajxO8EhR69pE4YaK4K+faHZ2CunFih99OO2ykg==" saltValue="ZF3hnhMX1IoaoAHTPHUnJw==" spinCount="100000" sheet="1" objects="1" scenarios="1" selectLockedCells="1"/>
  <customSheetViews>
    <customSheetView guid="{ABF31306-C791-45E5-B88B-6608E3EB28BE}" filter="1" showAutoFilter="1">
      <pageMargins left="0.7" right="0.7" top="0.75" bottom="0.75" header="0.3" footer="0.3"/>
      <autoFilter ref="T25:AL34" xr:uid="{00000000-0000-0000-0000-000000000000}"/>
      <extLst>
        <ext uri="GoogleSheetsCustomDataVersion1">
          <go:sheetsCustomData xmlns:go="http://customooxmlschemas.google.com/" filterViewId="1766497385"/>
        </ext>
      </extLst>
    </customSheetView>
  </customSheetViews>
  <mergeCells count="24">
    <mergeCell ref="K24:R25"/>
    <mergeCell ref="Q19:R19"/>
    <mergeCell ref="O19:P19"/>
    <mergeCell ref="I19:J19"/>
    <mergeCell ref="I18:J18"/>
    <mergeCell ref="M19:N19"/>
    <mergeCell ref="K19:L19"/>
    <mergeCell ref="O18:P18"/>
    <mergeCell ref="M18:N18"/>
    <mergeCell ref="Q18:R18"/>
    <mergeCell ref="K18:L18"/>
    <mergeCell ref="C24:J25"/>
    <mergeCell ref="O21:R22"/>
    <mergeCell ref="K21:N22"/>
    <mergeCell ref="E19:F19"/>
    <mergeCell ref="G19:H19"/>
    <mergeCell ref="C21:F22"/>
    <mergeCell ref="G21:J22"/>
    <mergeCell ref="F5:H5"/>
    <mergeCell ref="G18:H18"/>
    <mergeCell ref="B13:S13"/>
    <mergeCell ref="C18:D18"/>
    <mergeCell ref="C19:D19"/>
    <mergeCell ref="E18:F18"/>
  </mergeCells>
  <conditionalFormatting sqref="O21 K24">
    <cfRule type="cellIs" dxfId="68" priority="1" stopIfTrue="1" operator="notEqual">
      <formula>0</formula>
    </cfRule>
  </conditionalFormatting>
  <conditionalFormatting sqref="C21">
    <cfRule type="cellIs" dxfId="67" priority="2" stopIfTrue="1" operator="notEqual">
      <formula>0</formula>
    </cfRule>
  </conditionalFormatting>
  <conditionalFormatting sqref="G21">
    <cfRule type="cellIs" dxfId="66" priority="3" stopIfTrue="1" operator="notEqual">
      <formula>0</formula>
    </cfRule>
  </conditionalFormatting>
  <conditionalFormatting sqref="K21">
    <cfRule type="cellIs" dxfId="65" priority="4" stopIfTrue="1" operator="notEqual">
      <formula>0</formula>
    </cfRule>
  </conditionalFormatting>
  <conditionalFormatting sqref="E18">
    <cfRule type="cellIs" dxfId="64" priority="5" stopIfTrue="1" operator="notEqual">
      <formula>0</formula>
    </cfRule>
  </conditionalFormatting>
  <conditionalFormatting sqref="G18">
    <cfRule type="cellIs" dxfId="63" priority="6" stopIfTrue="1" operator="notEqual">
      <formula>0</formula>
    </cfRule>
  </conditionalFormatting>
  <conditionalFormatting sqref="I18">
    <cfRule type="cellIs" dxfId="62" priority="7" stopIfTrue="1" operator="notEqual">
      <formula>0</formula>
    </cfRule>
  </conditionalFormatting>
  <conditionalFormatting sqref="K18">
    <cfRule type="cellIs" dxfId="61" priority="8" stopIfTrue="1" operator="notEqual">
      <formula>0</formula>
    </cfRule>
  </conditionalFormatting>
  <conditionalFormatting sqref="M18">
    <cfRule type="cellIs" dxfId="60" priority="9" stopIfTrue="1" operator="notEqual">
      <formula>0</formula>
    </cfRule>
  </conditionalFormatting>
  <conditionalFormatting sqref="O18">
    <cfRule type="cellIs" dxfId="59" priority="10" stopIfTrue="1" operator="notEqual">
      <formula>0</formula>
    </cfRule>
  </conditionalFormatting>
  <conditionalFormatting sqref="Q18">
    <cfRule type="cellIs" dxfId="58" priority="11" stopIfTrue="1" operator="notEqual">
      <formula>0</formula>
    </cfRule>
  </conditionalFormatting>
  <conditionalFormatting sqref="C18:C19">
    <cfRule type="cellIs" dxfId="57" priority="12" stopIfTrue="1" operator="notEqual">
      <formula>0</formula>
    </cfRule>
  </conditionalFormatting>
  <conditionalFormatting sqref="C24">
    <cfRule type="cellIs" dxfId="56" priority="13" stopIfTrue="1" operator="notEqual">
      <formula>0</formula>
    </cfRule>
  </conditionalFormatting>
  <conditionalFormatting sqref="C14:R14">
    <cfRule type="cellIs" dxfId="55" priority="14" stopIfTrue="1" operator="equal">
      <formula>0</formula>
    </cfRule>
  </conditionalFormatting>
  <conditionalFormatting sqref="T25:U25 U26:U31 V31">
    <cfRule type="cellIs" dxfId="54" priority="15" stopIfTrue="1" operator="equal">
      <formula>0</formula>
    </cfRule>
  </conditionalFormatting>
  <conditionalFormatting sqref="Y29:Y31 AA29:AA32 AG29:AH29 AC30:AC32 AG30:AI32 X33 Z33:AA33 AE29:AE33 AI33 AK30:AK33">
    <cfRule type="cellIs" dxfId="53" priority="16" stopIfTrue="1" operator="equal">
      <formula>0</formula>
    </cfRule>
  </conditionalFormatting>
  <conditionalFormatting sqref="Y32">
    <cfRule type="cellIs" dxfId="52" priority="17" stopIfTrue="1" operator="equal">
      <formula>0</formula>
    </cfRule>
  </conditionalFormatting>
  <conditionalFormatting sqref="X29:X32 Z29:Z32 AB29:AD29 AI29:AK29 AB30:AB32 AD30:AD32 AF29:AF32 Y33 AB33:AD33 AF33:AH33 AJ30:AJ33">
    <cfRule type="cellIs" dxfId="51" priority="18" stopIfTrue="1" operator="equal">
      <formula>0</formula>
    </cfRule>
  </conditionalFormatting>
  <conditionalFormatting sqref="L6 C19">
    <cfRule type="cellIs" dxfId="50" priority="19" stopIfTrue="1" operator="equal">
      <formula>1</formula>
    </cfRule>
  </conditionalFormatting>
  <conditionalFormatting sqref="Y29:Y32 AA29:AA32 AG29:AH29 AC30:AC32 AG30:AI32 X33 Z33:AA33 AE29:AE33 AI33 AK30:AK33">
    <cfRule type="cellIs" dxfId="49" priority="20" stopIfTrue="1" operator="equal">
      <formula>1</formula>
    </cfRule>
  </conditionalFormatting>
  <conditionalFormatting sqref="J5 I7">
    <cfRule type="cellIs" dxfId="48" priority="21" stopIfTrue="1" operator="equal">
      <formula>1</formula>
    </cfRule>
  </conditionalFormatting>
  <conditionalFormatting sqref="T25:U25 U26:U31 V31">
    <cfRule type="cellIs" dxfId="47" priority="22" stopIfTrue="1" operator="equal">
      <formula>1</formula>
    </cfRule>
  </conditionalFormatting>
  <conditionalFormatting sqref="K8 AD19:AM19 AD20:AE20 AK20:AM20 AD21:AD23 AF21:AJ21 AM21 AE22:AE23 AK22:AM22 AF23:AM23">
    <cfRule type="cellIs" dxfId="46" priority="23" stopIfTrue="1" operator="equal">
      <formula>1</formula>
    </cfRule>
  </conditionalFormatting>
  <conditionalFormatting sqref="X29:X32 Z29:Z32 AB29:AD29 AI29:AK29 AB30:AB32 AD30:AD32 AF29:AF32 Y33 AB33:AD33 AF33:AH33 AJ30:AJ33">
    <cfRule type="cellIs" dxfId="45" priority="24" stopIfTrue="1" operator="equal">
      <formula>1</formula>
    </cfRule>
  </conditionalFormatting>
  <conditionalFormatting sqref="K19">
    <cfRule type="cellIs" dxfId="44" priority="25" stopIfTrue="1" operator="equal">
      <formula>110427240</formula>
    </cfRule>
  </conditionalFormatting>
  <conditionalFormatting sqref="M19">
    <cfRule type="cellIs" dxfId="43" priority="26" stopIfTrue="1" operator="equal">
      <formula>110427240</formula>
    </cfRule>
  </conditionalFormatting>
  <conditionalFormatting sqref="G19">
    <cfRule type="cellIs" dxfId="42" priority="27" stopIfTrue="1" operator="equal">
      <formula>114786210</formula>
    </cfRule>
  </conditionalFormatting>
  <conditionalFormatting sqref="I19">
    <cfRule type="cellIs" dxfId="41" priority="28" stopIfTrue="1" operator="equal">
      <formula>114786210</formula>
    </cfRule>
  </conditionalFormatting>
  <conditionalFormatting sqref="O19">
    <cfRule type="cellIs" dxfId="40" priority="29" stopIfTrue="1" operator="equal">
      <formula>122051160</formula>
    </cfRule>
  </conditionalFormatting>
  <conditionalFormatting sqref="Q19">
    <cfRule type="cellIs" dxfId="39" priority="30" stopIfTrue="1" operator="equal">
      <formula>122051160</formula>
    </cfRule>
  </conditionalFormatting>
  <conditionalFormatting sqref="C19">
    <cfRule type="cellIs" dxfId="38" priority="31" stopIfTrue="1" operator="equal">
      <formula>124957140</formula>
    </cfRule>
  </conditionalFormatting>
  <conditionalFormatting sqref="E19">
    <cfRule type="cellIs" dxfId="37" priority="32" stopIfTrue="1" operator="equal">
      <formula>124957140</formula>
    </cfRule>
  </conditionalFormatting>
  <conditionalFormatting sqref="J8">
    <cfRule type="cellIs" dxfId="36" priority="33" stopIfTrue="1" operator="equal">
      <formula>2</formula>
    </cfRule>
  </conditionalFormatting>
  <conditionalFormatting sqref="C16">
    <cfRule type="cellIs" dxfId="35" priority="34" stopIfTrue="1" operator="equal">
      <formula>2</formula>
    </cfRule>
  </conditionalFormatting>
  <conditionalFormatting sqref="I5">
    <cfRule type="cellIs" dxfId="34" priority="35" stopIfTrue="1" operator="equal">
      <formula>2</formula>
    </cfRule>
  </conditionalFormatting>
  <conditionalFormatting sqref="L8">
    <cfRule type="cellIs" dxfId="33" priority="36" stopIfTrue="1" operator="equal">
      <formula>2</formula>
    </cfRule>
  </conditionalFormatting>
  <conditionalFormatting sqref="AE21">
    <cfRule type="cellIs" dxfId="32" priority="37" stopIfTrue="1" operator="equal">
      <formula>2</formula>
    </cfRule>
  </conditionalFormatting>
  <conditionalFormatting sqref="L5">
    <cfRule type="cellIs" dxfId="31" priority="38" stopIfTrue="1" operator="equal">
      <formula>2</formula>
    </cfRule>
  </conditionalFormatting>
  <conditionalFormatting sqref="M16">
    <cfRule type="cellIs" dxfId="30" priority="39" stopIfTrue="1" operator="equal">
      <formula>2</formula>
    </cfRule>
  </conditionalFormatting>
  <conditionalFormatting sqref="N16">
    <cfRule type="cellIs" dxfId="29" priority="40" stopIfTrue="1" operator="equal">
      <formula>2</formula>
    </cfRule>
  </conditionalFormatting>
  <conditionalFormatting sqref="H16">
    <cfRule type="cellIs" dxfId="28" priority="41" stopIfTrue="1" operator="equal">
      <formula>2</formula>
    </cfRule>
  </conditionalFormatting>
  <conditionalFormatting sqref="K16">
    <cfRule type="cellIs" dxfId="27" priority="42" stopIfTrue="1" operator="equal">
      <formula>2</formula>
    </cfRule>
  </conditionalFormatting>
  <conditionalFormatting sqref="P16">
    <cfRule type="cellIs" dxfId="26" priority="43" stopIfTrue="1" operator="equal">
      <formula>2</formula>
    </cfRule>
  </conditionalFormatting>
  <conditionalFormatting sqref="J7">
    <cfRule type="cellIs" dxfId="25" priority="44" stopIfTrue="1" operator="equal">
      <formula>2</formula>
    </cfRule>
  </conditionalFormatting>
  <conditionalFormatting sqref="J6 K7 R16">
    <cfRule type="cellIs" dxfId="24" priority="45" stopIfTrue="1" operator="equal">
      <formula>2</formula>
    </cfRule>
  </conditionalFormatting>
  <conditionalFormatting sqref="D16">
    <cfRule type="cellIs" dxfId="23" priority="46" stopIfTrue="1" operator="equal">
      <formula>2</formula>
    </cfRule>
  </conditionalFormatting>
  <conditionalFormatting sqref="E16">
    <cfRule type="cellIs" dxfId="22" priority="47" stopIfTrue="1" operator="equal">
      <formula>2</formula>
    </cfRule>
  </conditionalFormatting>
  <conditionalFormatting sqref="F16">
    <cfRule type="cellIs" dxfId="21" priority="48" stopIfTrue="1" operator="equal">
      <formula>2</formula>
    </cfRule>
  </conditionalFormatting>
  <conditionalFormatting sqref="G16">
    <cfRule type="cellIs" dxfId="20" priority="49" stopIfTrue="1" operator="equal">
      <formula>2</formula>
    </cfRule>
  </conditionalFormatting>
  <conditionalFormatting sqref="I16">
    <cfRule type="cellIs" dxfId="19" priority="50" stopIfTrue="1" operator="equal">
      <formula>2</formula>
    </cfRule>
  </conditionalFormatting>
  <conditionalFormatting sqref="J16">
    <cfRule type="cellIs" dxfId="18" priority="51" stopIfTrue="1" operator="equal">
      <formula>2</formula>
    </cfRule>
  </conditionalFormatting>
  <conditionalFormatting sqref="L16">
    <cfRule type="cellIs" dxfId="17" priority="52" stopIfTrue="1" operator="equal">
      <formula>2</formula>
    </cfRule>
  </conditionalFormatting>
  <conditionalFormatting sqref="O16">
    <cfRule type="cellIs" dxfId="16" priority="53" stopIfTrue="1" operator="equal">
      <formula>2</formula>
    </cfRule>
  </conditionalFormatting>
  <conditionalFormatting sqref="Q16">
    <cfRule type="cellIs" dxfId="15" priority="54" stopIfTrue="1" operator="equal">
      <formula>2</formula>
    </cfRule>
  </conditionalFormatting>
  <conditionalFormatting sqref="I8">
    <cfRule type="cellIs" dxfId="14" priority="55" stopIfTrue="1" operator="equal">
      <formula>2</formula>
    </cfRule>
  </conditionalFormatting>
  <conditionalFormatting sqref="L7">
    <cfRule type="cellIs" dxfId="13" priority="56" stopIfTrue="1" operator="equal">
      <formula>2</formula>
    </cfRule>
  </conditionalFormatting>
  <conditionalFormatting sqref="C16">
    <cfRule type="cellIs" dxfId="12" priority="57" stopIfTrue="1" operator="equal">
      <formula>3</formula>
    </cfRule>
  </conditionalFormatting>
  <conditionalFormatting sqref="K5">
    <cfRule type="cellIs" dxfId="11" priority="58" stopIfTrue="1" operator="equal">
      <formula>3</formula>
    </cfRule>
  </conditionalFormatting>
  <conditionalFormatting sqref="I5">
    <cfRule type="cellIs" dxfId="10" priority="59" stopIfTrue="1" operator="equal">
      <formula>3</formula>
    </cfRule>
  </conditionalFormatting>
  <conditionalFormatting sqref="I6">
    <cfRule type="cellIs" dxfId="9" priority="60" stopIfTrue="1" operator="equal">
      <formula>3</formula>
    </cfRule>
  </conditionalFormatting>
  <conditionalFormatting sqref="AF20 AI20 AF22 AI22">
    <cfRule type="cellIs" dxfId="8" priority="61" stopIfTrue="1" operator="equal">
      <formula>4</formula>
    </cfRule>
  </conditionalFormatting>
  <conditionalFormatting sqref="C16">
    <cfRule type="cellIs" dxfId="7" priority="62" stopIfTrue="1" operator="equal">
      <formula>4</formula>
    </cfRule>
  </conditionalFormatting>
  <conditionalFormatting sqref="AL21">
    <cfRule type="cellIs" dxfId="6" priority="63" stopIfTrue="1" operator="equal">
      <formula>5</formula>
    </cfRule>
  </conditionalFormatting>
  <conditionalFormatting sqref="AG20:AH20 AG22:AH22">
    <cfRule type="cellIs" dxfId="5" priority="64" stopIfTrue="1" operator="equal">
      <formula>7</formula>
    </cfRule>
  </conditionalFormatting>
  <conditionalFormatting sqref="AJ20 AK21 AJ22">
    <cfRule type="cellIs" dxfId="4" priority="65" stopIfTrue="1" operator="equal">
      <formula>8</formula>
    </cfRule>
  </conditionalFormatting>
  <conditionalFormatting sqref="K6">
    <cfRule type="expression" dxfId="3" priority="66" stopIfTrue="1">
      <formula>NOT(ISERROR(SEARCH("!%#""",K6)))</formula>
    </cfRule>
  </conditionalFormatting>
  <pageMargins left="0.70000000000000007" right="0.7000000000000000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0"/>
  <sheetViews>
    <sheetView workbookViewId="0"/>
  </sheetViews>
  <sheetFormatPr baseColWidth="10" defaultColWidth="14.44140625" defaultRowHeight="15" customHeight="1"/>
  <cols>
    <col min="1" max="1" width="12.33203125" customWidth="1"/>
    <col min="2" max="2" width="4.33203125" customWidth="1"/>
    <col min="3" max="4" width="11.109375" customWidth="1"/>
    <col min="5" max="5" width="4.109375" customWidth="1"/>
    <col min="6" max="6" width="11.109375" customWidth="1"/>
    <col min="7" max="7" width="4.33203125" customWidth="1"/>
    <col min="8" max="26" width="11.109375" customWidth="1"/>
  </cols>
  <sheetData>
    <row r="1" spans="1:10" ht="14.25" customHeight="1">
      <c r="A1" s="5"/>
      <c r="B1" s="5"/>
      <c r="C1" s="5"/>
      <c r="D1" s="5"/>
      <c r="E1" s="5"/>
      <c r="F1" s="5"/>
      <c r="G1" s="17"/>
      <c r="H1" s="17"/>
    </row>
    <row r="2" spans="1:10" ht="14.25" customHeight="1">
      <c r="A2" s="5"/>
      <c r="B2" s="5"/>
      <c r="C2" s="5"/>
      <c r="D2" s="5"/>
      <c r="E2" s="5"/>
      <c r="F2" s="5"/>
      <c r="G2" s="17"/>
      <c r="H2" s="17">
        <v>7</v>
      </c>
      <c r="I2" s="2">
        <v>8</v>
      </c>
      <c r="J2" s="2">
        <v>9</v>
      </c>
    </row>
    <row r="3" spans="1:10" ht="14.25" customHeight="1">
      <c r="A3" s="5"/>
      <c r="B3" s="16"/>
      <c r="C3" s="2">
        <f>IF(D16=824667,"D5",IF(D17=12515,"(D6)",IF(D18=8514694,"(D7)",IF(D19=147468,"(D4)",IF(D20&gt;754956,"(D12)",IF(D21=9337,"(D9)",IF(D22=947924,"(D5)",IF(D23=485574,"(D11)",IF(D24=548555,"(D10)",IF(D25=9435,"(D3)",0))))))))))</f>
        <v>0</v>
      </c>
      <c r="D3" s="2" t="s">
        <v>204</v>
      </c>
      <c r="E3" s="5"/>
      <c r="F3" s="5"/>
      <c r="G3" s="17"/>
      <c r="H3" s="17">
        <v>4</v>
      </c>
      <c r="I3" s="2">
        <v>5</v>
      </c>
      <c r="J3" s="2">
        <v>6</v>
      </c>
    </row>
    <row r="4" spans="1:10" ht="14.25" customHeight="1">
      <c r="A4" s="5"/>
      <c r="B4" s="91"/>
      <c r="C4" s="2">
        <f>IF(D16=1537,"(D6)",IF(D17&gt;5000,"(D11)",IF(D18=8265413,"(D10)",IF(D19=405898,"(D12)",IF(D20="Vrai","(D3)",IF(D21=9078,"(D8)",IF(D22=674642,"(D5)",IF(D23=395684,"(D4)",IF(D24=932566,"(D9)",0)))))))))</f>
        <v>0</v>
      </c>
      <c r="D4" s="2" t="s">
        <v>205</v>
      </c>
      <c r="E4" s="4"/>
      <c r="F4" s="5"/>
      <c r="G4" s="17"/>
      <c r="H4" s="17">
        <v>1</v>
      </c>
      <c r="I4" s="2">
        <v>2</v>
      </c>
      <c r="J4" s="2">
        <v>3</v>
      </c>
    </row>
    <row r="5" spans="1:10" ht="14.25" customHeight="1">
      <c r="A5" s="5"/>
      <c r="B5" s="8"/>
      <c r="C5" s="2">
        <f>IF(D16&gt;2000,"(D4)",IF(D17=1,"(D12)",IF(D18=8692364,"(D7)",IF(D19=405899,"(D8)",IF(D20=15265,"(D3)",IF(D21&gt;5000,"(D10)",IF(D22=9257485,"(D11)",IF(D23=383343,"(D9)",IF(D24="Lapin","(D5)",IF(D25&gt;10000,"(D6)",0))))))))))</f>
        <v>0</v>
      </c>
      <c r="D5" s="92" t="s">
        <v>206</v>
      </c>
      <c r="E5" s="6"/>
      <c r="F5" s="5"/>
      <c r="G5" s="17"/>
      <c r="H5" s="17"/>
      <c r="I5" s="2">
        <v>0</v>
      </c>
    </row>
    <row r="6" spans="1:10" ht="14.25" customHeight="1">
      <c r="A6" s="5"/>
      <c r="B6" s="14"/>
      <c r="C6" s="2">
        <f>IF(D16=9562,"(D8)",IF(D17=49065,"(D11)",IF(D18=6854631,"(D4)",IF(D19=405463,"(D9)",IF(D20=712558,"(D12)",IF(D21=1562,"(D3)",IF(D22=152214,"(D10)",IF(D23=152455,"(D5)",IF(D24=743073,"(D6)",IF(D25=2130,"(D7)",0))))))))))</f>
        <v>0</v>
      </c>
      <c r="D6" s="2" t="s">
        <v>208</v>
      </c>
      <c r="E6" s="8"/>
      <c r="F6" s="5"/>
      <c r="G6" s="17"/>
      <c r="H6" s="17"/>
    </row>
    <row r="7" spans="1:10" ht="14.25" customHeight="1">
      <c r="A7" s="5"/>
      <c r="B7" s="5"/>
      <c r="C7" s="2">
        <f>IF(D16=1854,"(D10)",IF(D17=4010,"(D11)",IF(D18=4132658,"(D12)",IF(D19=850454,"(D3)",IF(D20=154899,"(D4)",IF(D21=465106,"(D5)",IF(D22=64151,"(D6)",IF(D23=5631,"(D7)",IF(D24=1553,"(D8)",IF(D25&gt;5055,"(D9)",0))))))))))</f>
        <v>0</v>
      </c>
      <c r="D7" s="2" t="s">
        <v>209</v>
      </c>
      <c r="E7" s="10"/>
      <c r="F7" s="5"/>
      <c r="G7" s="17"/>
      <c r="H7" s="17"/>
    </row>
    <row r="8" spans="1:10" ht="14.25" customHeight="1">
      <c r="A8" s="5"/>
      <c r="B8" s="15"/>
      <c r="C8" s="2">
        <f>IF(D16=1785,"(D3)",IF(D17=7524,"(D8)",IF(D18=8475439,"(D7)",IF(D19=8554,"(D10)",IF(D20=154899,"(D4)",IF(D21=46506,"(D5)",IF(D22=24151,"(D6)",IF(D23=8631,"(D12)",IF(D24=15543,"(D11)",IF(D25&gt;50555,"(D9)",0))))))))))</f>
        <v>0</v>
      </c>
      <c r="D8" s="2" t="s">
        <v>210</v>
      </c>
      <c r="E8" s="11"/>
      <c r="F8" s="5"/>
      <c r="G8" s="17"/>
      <c r="H8" s="17"/>
    </row>
    <row r="9" spans="1:10" ht="14.25" customHeight="1">
      <c r="A9" s="5"/>
      <c r="B9" s="93"/>
      <c r="C9" s="2">
        <f>IF(D16=1845,"(D3)",IF(D17=75224,"(D8)",IF(D18=837439,"(D7)",IF(D19=85754,"(D10)",IF(D20=154399,"(D4)",IF(D21=2709,"(D8)",IF(D22=24151,"(D6)",IF(D23=7441,"(D12)",IF(D24=152543,"(D11)",IF(D25&gt;50555,"(D9)",0))))))))))</f>
        <v>0</v>
      </c>
      <c r="D9" s="2" t="s">
        <v>211</v>
      </c>
      <c r="E9" s="12"/>
      <c r="F9" s="5"/>
      <c r="G9" s="17"/>
      <c r="H9" s="17"/>
    </row>
    <row r="10" spans="1:10" ht="14.25" customHeight="1">
      <c r="A10" s="5"/>
      <c r="B10" s="11"/>
      <c r="C10" s="2">
        <f>IF(D16=9562,"(D8)",IF(D17=49065,"(D11)",IF(D18=6854631,"(D4)",IF(D19=405463,"(D9)",IF(D20=712558,"(D12)",IF(D21=1562,"(D3)",IF(D22=152214,"(D10)",IF(D23=152455,"(D5)",IF(D24=742073,"(D6)",IF(D25=5043,"(D3)",0))))))))))</f>
        <v>0</v>
      </c>
      <c r="D10" s="2" t="s">
        <v>212</v>
      </c>
      <c r="E10" s="14"/>
      <c r="F10" s="5"/>
      <c r="G10" s="17"/>
      <c r="H10" s="17"/>
    </row>
    <row r="11" spans="1:10" ht="14.25" customHeight="1">
      <c r="A11" s="5"/>
      <c r="B11" s="12"/>
      <c r="C11" s="2">
        <f>IF(D16=1537,"(D6)",IF(D17&gt;5000,"(D11)",IF(D18=8265413,"(D9)",IF(D19=45898,"(D12)",IF(D20=687054,"(D10)",IF(D21=9078,"(D8)",IF(D22=674642,"(D5)",IF(D23=395684,"(D4)",IF(D24=932566,"(D9)",0)))))))))</f>
        <v>0</v>
      </c>
      <c r="D11" s="2" t="s">
        <v>213</v>
      </c>
      <c r="E11" s="15"/>
      <c r="F11" s="5"/>
      <c r="G11" s="17"/>
      <c r="H11" s="17"/>
    </row>
    <row r="12" spans="1:10" ht="14.25" customHeight="1">
      <c r="A12" s="5"/>
      <c r="B12" s="4"/>
      <c r="C12" s="2">
        <f>IF(D16=1425,"(D4)",IF(D17=2,"(D11)",IF(D18=4132658,"(D12)",IF(D19=850454,"(D3)",IF(D20=154899,"(D10)",IF(D21=465106,"(D5)",IF(D22=64151,"(D6)",IF(D23=5631,"(D7)",IF(D24=1553,"(D8)",IF(D25&gt;5055,"(D9)",0))))))))))</f>
        <v>0</v>
      </c>
      <c r="D12" s="2" t="s">
        <v>214</v>
      </c>
      <c r="E12" s="16"/>
      <c r="F12" s="5"/>
      <c r="G12" s="17"/>
      <c r="H12" s="17"/>
    </row>
    <row r="13" spans="1:10" ht="14.25" customHeight="1">
      <c r="A13" s="5"/>
      <c r="B13" s="5"/>
      <c r="C13" s="5"/>
      <c r="D13" s="5"/>
      <c r="E13" s="5"/>
      <c r="F13" s="5"/>
      <c r="G13" s="17"/>
      <c r="H13" s="17"/>
    </row>
    <row r="14" spans="1:10" ht="14.25" customHeight="1">
      <c r="A14" s="5"/>
      <c r="B14" s="5"/>
      <c r="C14" s="5"/>
      <c r="D14" s="5"/>
      <c r="E14" s="5"/>
      <c r="F14" s="5"/>
      <c r="G14" s="17"/>
      <c r="H14" s="17"/>
    </row>
    <row r="15" spans="1:10" ht="14.25" customHeight="1">
      <c r="C15" s="204" t="s">
        <v>215</v>
      </c>
      <c r="D15" s="205"/>
    </row>
    <row r="16" spans="1:10" ht="14.25" customHeight="1">
      <c r="C16" s="94" t="s">
        <v>216</v>
      </c>
      <c r="D16" s="95"/>
    </row>
    <row r="17" spans="3:4" ht="14.25" customHeight="1">
      <c r="C17" s="94" t="s">
        <v>217</v>
      </c>
      <c r="D17" s="96"/>
    </row>
    <row r="18" spans="3:4" ht="14.25" customHeight="1">
      <c r="C18" s="94" t="s">
        <v>218</v>
      </c>
      <c r="D18" s="96"/>
    </row>
    <row r="19" spans="3:4" ht="14.25" customHeight="1">
      <c r="C19" s="94" t="s">
        <v>219</v>
      </c>
      <c r="D19" s="96"/>
    </row>
    <row r="20" spans="3:4" ht="14.25" customHeight="1">
      <c r="C20" s="94" t="s">
        <v>220</v>
      </c>
      <c r="D20" s="96"/>
    </row>
    <row r="21" spans="3:4" ht="14.25" customHeight="1">
      <c r="C21" s="94" t="s">
        <v>221</v>
      </c>
      <c r="D21" s="96"/>
    </row>
    <row r="22" spans="3:4" ht="14.25" customHeight="1">
      <c r="C22" s="94" t="s">
        <v>222</v>
      </c>
      <c r="D22" s="96"/>
    </row>
    <row r="23" spans="3:4" ht="14.25" customHeight="1">
      <c r="C23" s="94" t="s">
        <v>223</v>
      </c>
      <c r="D23" s="96"/>
    </row>
    <row r="24" spans="3:4" ht="14.25" customHeight="1">
      <c r="C24" s="94" t="s">
        <v>224</v>
      </c>
      <c r="D24" s="96"/>
    </row>
    <row r="25" spans="3:4" ht="14.25" customHeight="1">
      <c r="C25" s="99" t="s">
        <v>225</v>
      </c>
      <c r="D25" s="101"/>
    </row>
    <row r="26" spans="3:4" ht="14.25" customHeight="1"/>
    <row r="27" spans="3:4" ht="14.25" customHeight="1"/>
    <row r="28" spans="3:4" ht="14.25" customHeight="1"/>
    <row r="29" spans="3:4" ht="14.25" customHeight="1"/>
    <row r="30" spans="3:4" ht="14.25" customHeight="1"/>
    <row r="31" spans="3:4" ht="14.25" customHeight="1"/>
    <row r="32" spans="3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15:D15"/>
  </mergeCells>
  <pageMargins left="0.70000000000000007" right="0.7000000000000000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Aide</vt:lpstr>
      <vt:lpstr>1</vt:lpstr>
      <vt:lpstr>2</vt:lpstr>
      <vt:lpstr>4</vt:lpstr>
      <vt:lpstr>6</vt:lpstr>
      <vt:lpstr>8</vt:lpstr>
      <vt:lpstr>10</vt:lpstr>
      <vt:lpstr>12</vt:lpstr>
      <vt:lpstr>14</vt:lpstr>
      <vt:lpstr>16</vt:lpstr>
      <vt:lpstr>18_1</vt:lpstr>
      <vt:lpstr>18_2</vt:lpstr>
      <vt:lpstr>Etape12a</vt:lpstr>
      <vt:lpstr>Etape12b</vt:lpstr>
      <vt:lpstr>PlageNommée1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Denieport</dc:creator>
  <cp:lastModifiedBy>Bastien Denieport</cp:lastModifiedBy>
  <dcterms:created xsi:type="dcterms:W3CDTF">2019-03-12T14:15:30Z</dcterms:created>
  <dcterms:modified xsi:type="dcterms:W3CDTF">2019-10-28T18:51:35Z</dcterms:modified>
</cp:coreProperties>
</file>